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kasshih520/Dropbox/北九州吹連/2025/ダウンロードファイル/吹奏楽祭/"/>
    </mc:Choice>
  </mc:AlternateContent>
  <xr:revisionPtr revIDLastSave="0" documentId="13_ncr:1_{EACDBC70-5ADE-E241-B21E-BC7406129B72}" xr6:coauthVersionLast="47" xr6:coauthVersionMax="47" xr10:uidLastSave="{00000000-0000-0000-0000-000000000000}"/>
  <workbookProtection workbookAlgorithmName="SHA-512" workbookHashValue="5nWRSVk7rmFfM0xkt4d/XPMpcdQMjDiTUj5mVAV33zPu+smSZW3bBqz/7pzTrlcGR+dVRmziVLDN6BxU4kfPjw==" workbookSaltValue="sh+Y2Q9k8wqP+E38EypB/A==" workbookSpinCount="100000" lockStructure="1"/>
  <bookViews>
    <workbookView xWindow="2500" yWindow="2300" windowWidth="30500" windowHeight="19280" xr2:uid="{B5FDD6CF-62D8-3345-BFBE-BA61DAE2909B}"/>
  </bookViews>
  <sheets>
    <sheet name="参加申込書" sheetId="7" r:id="rId1"/>
    <sheet name="団体情報" sheetId="9" r:id="rId2"/>
    <sheet name="演奏情報1" sheetId="4" r:id="rId3"/>
    <sheet name="演奏情報2" sheetId="13" r:id="rId4"/>
    <sheet name="入場券情報" sheetId="10" r:id="rId5"/>
    <sheet name="印刷(参加申込書)" sheetId="12" r:id="rId6"/>
    <sheet name="印刷(演奏利用明細書1)" sheetId="2" r:id="rId7"/>
    <sheet name="印刷(演奏利用明細書2)" sheetId="14" r:id="rId8"/>
    <sheet name="印刷(アナウンス原稿)" sheetId="11" r:id="rId9"/>
    <sheet name="手書き用(演奏利用明細書)" sheetId="6" r:id="rId10"/>
    <sheet name="基本情報" sheetId="5" state="hidden" r:id="rId11"/>
    <sheet name="プログラム原稿" sheetId="15" state="hidden" r:id="rId12"/>
  </sheets>
  <definedNames>
    <definedName name="_xlnm.Print_Area" localSheetId="8">'印刷(アナウンス原稿)'!$C$7:$H$28</definedName>
    <definedName name="_xlnm.Print_Area" localSheetId="6">'印刷(演奏利用明細書1)'!$E$7:$AS$42</definedName>
    <definedName name="_xlnm.Print_Area" localSheetId="7">'印刷(演奏利用明細書2)'!$E$7:$AS$42</definedName>
    <definedName name="_xlnm.Print_Area" localSheetId="5">'印刷(参加申込書)'!$C$7:$O$36</definedName>
    <definedName name="_xlnm.Print_Area" localSheetId="9">'手書き用(演奏利用明細書)'!$E$7:$AS$42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15" l="1"/>
  <c r="P9" i="15" s="1"/>
  <c r="I2" i="15"/>
  <c r="P8" i="15" s="1"/>
  <c r="G2" i="15"/>
  <c r="P7" i="15" s="1"/>
  <c r="F2" i="15"/>
  <c r="P6" i="15" s="1"/>
  <c r="H2" i="15"/>
  <c r="N8" i="15" s="1"/>
  <c r="E2" i="15"/>
  <c r="D2" i="15"/>
  <c r="Q5" i="15" s="1"/>
  <c r="C2" i="15"/>
  <c r="O5" i="15" s="1"/>
  <c r="B2" i="15"/>
  <c r="E28" i="11"/>
  <c r="N6" i="15" l="1"/>
  <c r="N5" i="15"/>
  <c r="M34" i="12"/>
  <c r="M33" i="12"/>
  <c r="J33" i="12"/>
  <c r="J34" i="12"/>
  <c r="F33" i="13"/>
  <c r="F32" i="13"/>
  <c r="F35" i="13"/>
  <c r="F36" i="13"/>
  <c r="F37" i="13"/>
  <c r="F38" i="13"/>
  <c r="F39" i="13"/>
  <c r="F40" i="13"/>
  <c r="F41" i="13"/>
  <c r="F34" i="13"/>
  <c r="F35" i="4"/>
  <c r="F36" i="4"/>
  <c r="F37" i="4"/>
  <c r="F38" i="4"/>
  <c r="F39" i="4"/>
  <c r="F40" i="4"/>
  <c r="F41" i="4"/>
  <c r="F34" i="4"/>
  <c r="N24" i="12"/>
  <c r="N31" i="12"/>
  <c r="L24" i="12"/>
  <c r="L31" i="12"/>
  <c r="F31" i="12"/>
  <c r="F24" i="12"/>
  <c r="N17" i="12"/>
  <c r="L30" i="12"/>
  <c r="L29" i="12"/>
  <c r="G30" i="12"/>
  <c r="G29" i="12"/>
  <c r="L23" i="12"/>
  <c r="L22" i="12"/>
  <c r="G23" i="12"/>
  <c r="G22" i="12"/>
  <c r="F28" i="12"/>
  <c r="F26" i="12"/>
  <c r="F21" i="12"/>
  <c r="F19" i="12"/>
  <c r="F21" i="11"/>
  <c r="F20" i="11"/>
  <c r="F18" i="11"/>
  <c r="F19" i="11"/>
  <c r="E22" i="14"/>
  <c r="E24" i="14" s="1"/>
  <c r="E26" i="14" s="1"/>
  <c r="E28" i="14" s="1"/>
  <c r="E30" i="14" s="1"/>
  <c r="E32" i="14" s="1"/>
  <c r="E34" i="14" s="1"/>
  <c r="E36" i="14" s="1"/>
  <c r="E38" i="14" s="1"/>
  <c r="E20" i="14"/>
  <c r="A20" i="14"/>
  <c r="A22" i="14" s="1"/>
  <c r="H15" i="14"/>
  <c r="H13" i="14"/>
  <c r="M10" i="14"/>
  <c r="G10" i="14"/>
  <c r="I8" i="14"/>
  <c r="D2" i="14"/>
  <c r="H41" i="13"/>
  <c r="G41" i="13"/>
  <c r="E41" i="13"/>
  <c r="C41" i="13"/>
  <c r="H40" i="13"/>
  <c r="G40" i="13"/>
  <c r="E40" i="13"/>
  <c r="C40" i="13"/>
  <c r="H39" i="13"/>
  <c r="G39" i="13"/>
  <c r="E39" i="13"/>
  <c r="C39" i="13" s="1"/>
  <c r="H38" i="13"/>
  <c r="G38" i="13"/>
  <c r="E38" i="13"/>
  <c r="C38" i="13" s="1"/>
  <c r="H37" i="13"/>
  <c r="G37" i="13"/>
  <c r="E37" i="13"/>
  <c r="C37" i="13" s="1"/>
  <c r="H36" i="13"/>
  <c r="G36" i="13"/>
  <c r="E36" i="13"/>
  <c r="C36" i="13" s="1"/>
  <c r="H35" i="13"/>
  <c r="G35" i="13"/>
  <c r="E35" i="13"/>
  <c r="C35" i="13"/>
  <c r="H34" i="13"/>
  <c r="G34" i="13"/>
  <c r="E34" i="13"/>
  <c r="C34" i="13" s="1"/>
  <c r="H33" i="13"/>
  <c r="G33" i="13"/>
  <c r="E33" i="13"/>
  <c r="H32" i="13"/>
  <c r="E32" i="13"/>
  <c r="C32" i="13"/>
  <c r="B32" i="13"/>
  <c r="C2" i="13"/>
  <c r="F33" i="4"/>
  <c r="E36" i="4"/>
  <c r="C36" i="4" s="1"/>
  <c r="G36" i="4"/>
  <c r="H36" i="4"/>
  <c r="E37" i="4"/>
  <c r="C37" i="4" s="1"/>
  <c r="G37" i="4"/>
  <c r="H37" i="4"/>
  <c r="E38" i="4"/>
  <c r="C38" i="4" s="1"/>
  <c r="G38" i="4"/>
  <c r="H38" i="4"/>
  <c r="E39" i="4"/>
  <c r="C39" i="4" s="1"/>
  <c r="G39" i="4"/>
  <c r="H39" i="4"/>
  <c r="E40" i="4"/>
  <c r="C40" i="4" s="1"/>
  <c r="G40" i="4"/>
  <c r="H40" i="4"/>
  <c r="E41" i="4"/>
  <c r="C41" i="4" s="1"/>
  <c r="G41" i="4"/>
  <c r="H41" i="4"/>
  <c r="I32" i="12"/>
  <c r="E32" i="12"/>
  <c r="B13" i="14" l="1"/>
  <c r="C33" i="13"/>
  <c r="B12" i="14" s="1"/>
  <c r="B39" i="13"/>
  <c r="A24" i="14"/>
  <c r="B40" i="13"/>
  <c r="B34" i="13"/>
  <c r="B37" i="13"/>
  <c r="B38" i="13"/>
  <c r="B33" i="13"/>
  <c r="B41" i="13"/>
  <c r="B36" i="13"/>
  <c r="J17" i="12"/>
  <c r="L15" i="12"/>
  <c r="B35" i="13" l="1"/>
  <c r="A26" i="14"/>
  <c r="B31" i="13"/>
  <c r="B11" i="14" s="1"/>
  <c r="C17" i="12"/>
  <c r="F13" i="12"/>
  <c r="F12" i="12"/>
  <c r="F11" i="12"/>
  <c r="F10" i="12"/>
  <c r="K14" i="12"/>
  <c r="K12" i="12"/>
  <c r="F14" i="12"/>
  <c r="C7" i="12"/>
  <c r="F38" i="14" l="1"/>
  <c r="F36" i="14"/>
  <c r="F20" i="14"/>
  <c r="F34" i="14"/>
  <c r="F32" i="14"/>
  <c r="F28" i="14"/>
  <c r="F26" i="14"/>
  <c r="F30" i="14"/>
  <c r="F22" i="14"/>
  <c r="F24" i="14"/>
  <c r="A28" i="14"/>
  <c r="E33" i="4"/>
  <c r="G34" i="4"/>
  <c r="G35" i="4"/>
  <c r="G33" i="4"/>
  <c r="F31" i="14" l="1"/>
  <c r="P31" i="14"/>
  <c r="P30" i="14"/>
  <c r="AA30" i="14"/>
  <c r="V30" i="14"/>
  <c r="Y30" i="14"/>
  <c r="F27" i="14"/>
  <c r="AA26" i="14"/>
  <c r="V26" i="14"/>
  <c r="P27" i="14"/>
  <c r="Y26" i="14"/>
  <c r="P26" i="14"/>
  <c r="F29" i="14"/>
  <c r="AA28" i="14"/>
  <c r="P29" i="14"/>
  <c r="P28" i="14"/>
  <c r="V28" i="14"/>
  <c r="Y28" i="14"/>
  <c r="F33" i="14"/>
  <c r="V32" i="14"/>
  <c r="P33" i="14"/>
  <c r="P32" i="14"/>
  <c r="Y32" i="14"/>
  <c r="AA32" i="14"/>
  <c r="F35" i="14"/>
  <c r="Y34" i="14"/>
  <c r="P35" i="14"/>
  <c r="AA34" i="14"/>
  <c r="P34" i="14"/>
  <c r="V34" i="14"/>
  <c r="F25" i="14"/>
  <c r="AA24" i="14"/>
  <c r="Y24" i="14"/>
  <c r="V24" i="14"/>
  <c r="P25" i="14"/>
  <c r="P24" i="14"/>
  <c r="F21" i="14"/>
  <c r="P21" i="14"/>
  <c r="Y20" i="14"/>
  <c r="P20" i="14"/>
  <c r="AA20" i="14"/>
  <c r="V20" i="14"/>
  <c r="F37" i="14"/>
  <c r="V36" i="14"/>
  <c r="Y36" i="14"/>
  <c r="P36" i="14"/>
  <c r="P37" i="14"/>
  <c r="AA36" i="14"/>
  <c r="F23" i="14"/>
  <c r="V22" i="14"/>
  <c r="AA22" i="14"/>
  <c r="P23" i="14"/>
  <c r="Y22" i="14"/>
  <c r="P22" i="14"/>
  <c r="F39" i="14"/>
  <c r="P39" i="14"/>
  <c r="P38" i="14"/>
  <c r="Y38" i="14"/>
  <c r="V38" i="14"/>
  <c r="AA38" i="14"/>
  <c r="A30" i="14"/>
  <c r="D2" i="6"/>
  <c r="F7" i="11"/>
  <c r="B3" i="7"/>
  <c r="B2" i="9"/>
  <c r="C2" i="4"/>
  <c r="B2" i="10"/>
  <c r="B2" i="12"/>
  <c r="D2" i="2"/>
  <c r="B2" i="11"/>
  <c r="F26" i="11"/>
  <c r="F25" i="11"/>
  <c r="F12" i="11"/>
  <c r="F11" i="11"/>
  <c r="F10" i="11"/>
  <c r="F9" i="11"/>
  <c r="F13" i="11"/>
  <c r="F14" i="11"/>
  <c r="H33" i="4"/>
  <c r="H35" i="4"/>
  <c r="H34" i="4"/>
  <c r="E32" i="4"/>
  <c r="A32" i="14" l="1"/>
  <c r="C32" i="4"/>
  <c r="E35" i="4"/>
  <c r="C35" i="4" s="1"/>
  <c r="E34" i="4"/>
  <c r="C34" i="4" s="1"/>
  <c r="B13" i="2" l="1"/>
  <c r="A34" i="14"/>
  <c r="H32" i="4"/>
  <c r="F32" i="4"/>
  <c r="C33" i="4"/>
  <c r="M4" i="5"/>
  <c r="M5" i="5"/>
  <c r="M6" i="5"/>
  <c r="M3" i="5"/>
  <c r="E22" i="6"/>
  <c r="E24" i="6" s="1"/>
  <c r="E26" i="6" s="1"/>
  <c r="H15" i="6"/>
  <c r="H13" i="6"/>
  <c r="M10" i="6"/>
  <c r="G10" i="6"/>
  <c r="I8" i="6"/>
  <c r="A36" i="14" l="1"/>
  <c r="B40" i="4"/>
  <c r="B41" i="4"/>
  <c r="B39" i="4"/>
  <c r="B38" i="4"/>
  <c r="E28" i="6"/>
  <c r="E30" i="6" s="1"/>
  <c r="E32" i="6" s="1"/>
  <c r="E34" i="6" s="1"/>
  <c r="E36" i="6" s="1"/>
  <c r="E38" i="6" s="1"/>
  <c r="A20" i="6"/>
  <c r="A22" i="6" s="1"/>
  <c r="A24" i="6" s="1"/>
  <c r="A38" i="14" l="1"/>
  <c r="A26" i="6"/>
  <c r="A28" i="6" l="1"/>
  <c r="A30" i="6" l="1"/>
  <c r="A32" i="6" l="1"/>
  <c r="A34" i="6" l="1"/>
  <c r="A36" i="6" l="1"/>
  <c r="A38" i="6" l="1"/>
  <c r="A20" i="2" l="1"/>
  <c r="A22" i="2" s="1"/>
  <c r="E20" i="2" l="1"/>
  <c r="E22" i="2" s="1"/>
  <c r="E24" i="2" s="1"/>
  <c r="E26" i="2" s="1"/>
  <c r="E28" i="2" s="1"/>
  <c r="E30" i="2" s="1"/>
  <c r="E32" i="2" s="1"/>
  <c r="E34" i="2" s="1"/>
  <c r="E36" i="2" s="1"/>
  <c r="E38" i="2" s="1"/>
  <c r="A24" i="2" l="1"/>
  <c r="D23" i="5"/>
  <c r="H15" i="2"/>
  <c r="H13" i="2"/>
  <c r="M10" i="2"/>
  <c r="I8" i="2"/>
  <c r="G10" i="2"/>
  <c r="A61" i="5"/>
  <c r="D61" i="5" s="1"/>
  <c r="F58" i="5"/>
  <c r="D58" i="5"/>
  <c r="C58" i="5"/>
  <c r="A58" i="5"/>
  <c r="F57" i="5"/>
  <c r="D57" i="5" s="1"/>
  <c r="C57" i="5"/>
  <c r="A57" i="5" s="1"/>
  <c r="F56" i="5"/>
  <c r="D56" i="5" s="1"/>
  <c r="C56" i="5"/>
  <c r="A56" i="5" s="1"/>
  <c r="C53" i="5"/>
  <c r="B53" i="5"/>
  <c r="A51" i="5"/>
  <c r="D51" i="5" s="1"/>
  <c r="A50" i="5"/>
  <c r="D50" i="5" s="1"/>
  <c r="A47" i="5"/>
  <c r="A46" i="5"/>
  <c r="E46" i="5" s="1"/>
  <c r="A43" i="5"/>
  <c r="A42" i="5"/>
  <c r="D42" i="5" s="1"/>
  <c r="A41" i="5"/>
  <c r="A38" i="5"/>
  <c r="A32" i="5"/>
  <c r="D32" i="5" s="1"/>
  <c r="J13" i="6" l="1"/>
  <c r="J13" i="14"/>
  <c r="J13" i="2"/>
  <c r="B12" i="2"/>
  <c r="B34" i="4"/>
  <c r="B35" i="4"/>
  <c r="B37" i="4"/>
  <c r="A26" i="2"/>
  <c r="B36" i="4"/>
  <c r="B32" i="4"/>
  <c r="B33" i="4"/>
  <c r="C50" i="5"/>
  <c r="B42" i="5"/>
  <c r="C42" i="5"/>
  <c r="C46" i="5"/>
  <c r="D46" i="5"/>
  <c r="E42" i="5"/>
  <c r="B46" i="5"/>
  <c r="F46" i="5"/>
  <c r="B50" i="5"/>
  <c r="A52" i="5"/>
  <c r="F42" i="5"/>
  <c r="B47" i="5"/>
  <c r="C47" i="5" s="1"/>
  <c r="B41" i="5"/>
  <c r="C41" i="5" s="1"/>
  <c r="B32" i="5"/>
  <c r="C32" i="5"/>
  <c r="B51" i="5"/>
  <c r="C51" i="5"/>
  <c r="B61" i="5"/>
  <c r="C61" i="5"/>
  <c r="B31" i="4" l="1"/>
  <c r="A28" i="2"/>
  <c r="D47" i="5"/>
  <c r="F47" i="5" s="1"/>
  <c r="D41" i="5"/>
  <c r="F41" i="5" s="1"/>
  <c r="B11" i="2" l="1"/>
  <c r="A30" i="2"/>
  <c r="E41" i="5"/>
  <c r="E47" i="5"/>
  <c r="F20" i="2" l="1"/>
  <c r="F26" i="2"/>
  <c r="Y26" i="2" s="1"/>
  <c r="F24" i="2"/>
  <c r="Y24" i="2" s="1"/>
  <c r="F32" i="2"/>
  <c r="Y32" i="2" s="1"/>
  <c r="F30" i="2"/>
  <c r="Y30" i="2" s="1"/>
  <c r="F28" i="2"/>
  <c r="Y28" i="2" s="1"/>
  <c r="F38" i="2"/>
  <c r="Y38" i="2" s="1"/>
  <c r="F22" i="2"/>
  <c r="Y22" i="2" s="1"/>
  <c r="F36" i="2"/>
  <c r="Y36" i="2" s="1"/>
  <c r="F34" i="2"/>
  <c r="Y34" i="2" s="1"/>
  <c r="A32" i="2"/>
  <c r="V26" i="2" l="1"/>
  <c r="Y20" i="2"/>
  <c r="P20" i="2"/>
  <c r="V24" i="2"/>
  <c r="F23" i="2"/>
  <c r="P23" i="2"/>
  <c r="P22" i="2"/>
  <c r="F31" i="2"/>
  <c r="P31" i="2"/>
  <c r="P30" i="2"/>
  <c r="F33" i="2"/>
  <c r="P33" i="2"/>
  <c r="P32" i="2"/>
  <c r="F37" i="2"/>
  <c r="P37" i="2"/>
  <c r="P36" i="2"/>
  <c r="F29" i="2"/>
  <c r="P28" i="2"/>
  <c r="P29" i="2"/>
  <c r="V30" i="2"/>
  <c r="F25" i="2"/>
  <c r="P25" i="2"/>
  <c r="P24" i="2"/>
  <c r="F39" i="2"/>
  <c r="P39" i="2"/>
  <c r="P38" i="2"/>
  <c r="V28" i="2"/>
  <c r="V22" i="2"/>
  <c r="F35" i="2"/>
  <c r="P34" i="2"/>
  <c r="P35" i="2"/>
  <c r="F27" i="2"/>
  <c r="P27" i="2"/>
  <c r="P26" i="2"/>
  <c r="F21" i="2"/>
  <c r="P21" i="2"/>
  <c r="V32" i="2"/>
  <c r="V20" i="2"/>
  <c r="AA20" i="2"/>
  <c r="AA24" i="2"/>
  <c r="AA22" i="2"/>
  <c r="AA26" i="2"/>
  <c r="AA28" i="2"/>
  <c r="AA30" i="2"/>
  <c r="A34" i="2"/>
  <c r="V34" i="2" l="1"/>
  <c r="AA32" i="2"/>
  <c r="A36" i="2"/>
  <c r="V36" i="2" l="1"/>
  <c r="AA34" i="2"/>
  <c r="A38" i="2"/>
  <c r="V38" i="2" l="1"/>
  <c r="AA36" i="2"/>
  <c r="AA38" i="2" l="1"/>
</calcChain>
</file>

<file path=xl/sharedStrings.xml><?xml version="1.0" encoding="utf-8"?>
<sst xmlns="http://schemas.openxmlformats.org/spreadsheetml/2006/main" count="823" uniqueCount="326">
  <si>
    <t>演奏曲目（上段にご記入下さい）</t>
    <rPh sb="0" eb="4">
      <t xml:space="preserve">エンソウキョクモク </t>
    </rPh>
    <rPh sb="5" eb="7">
      <t xml:space="preserve">ジョウダンニ </t>
    </rPh>
    <phoneticPr fontId="1"/>
  </si>
  <si>
    <t>利用方法</t>
    <rPh sb="0" eb="4">
      <t xml:space="preserve">リヨウホウホウ </t>
    </rPh>
    <phoneticPr fontId="1"/>
  </si>
  <si>
    <t>作(編)曲者</t>
    <rPh sb="0" eb="6">
      <t xml:space="preserve">サッキョクシャ </t>
    </rPh>
    <phoneticPr fontId="1"/>
  </si>
  <si>
    <t>1.原詞</t>
    <rPh sb="2" eb="4">
      <t xml:space="preserve">ゲンシ </t>
    </rPh>
    <phoneticPr fontId="1"/>
  </si>
  <si>
    <t>2.訳詞</t>
    <rPh sb="2" eb="4">
      <t xml:space="preserve">ヤクシ </t>
    </rPh>
    <phoneticPr fontId="1"/>
  </si>
  <si>
    <t>3器楽のみ</t>
    <rPh sb="1" eb="3">
      <t xml:space="preserve">キガクノミ </t>
    </rPh>
    <phoneticPr fontId="1"/>
  </si>
  <si>
    <t>演奏・歌唱者(団体)名</t>
    <rPh sb="0" eb="2">
      <t xml:space="preserve">エンソウ </t>
    </rPh>
    <rPh sb="3" eb="6">
      <t xml:space="preserve">カショウシャ </t>
    </rPh>
    <rPh sb="7" eb="9">
      <t xml:space="preserve">ダンタイ </t>
    </rPh>
    <rPh sb="10" eb="11">
      <t xml:space="preserve">メイ </t>
    </rPh>
    <phoneticPr fontId="1"/>
  </si>
  <si>
    <t>(CD・テープのプロ歌手名)</t>
    <rPh sb="10" eb="13">
      <t xml:space="preserve">カシュメイ </t>
    </rPh>
    <phoneticPr fontId="1"/>
  </si>
  <si>
    <t>演奏</t>
    <rPh sb="0" eb="2">
      <t xml:space="preserve">エンソウ </t>
    </rPh>
    <phoneticPr fontId="1"/>
  </si>
  <si>
    <t>時間</t>
    <rPh sb="0" eb="2">
      <t xml:space="preserve">ジカｎ </t>
    </rPh>
    <phoneticPr fontId="1"/>
  </si>
  <si>
    <t>回数</t>
    <rPh sb="0" eb="2">
      <t xml:space="preserve">カイスウ </t>
    </rPh>
    <phoneticPr fontId="1"/>
  </si>
  <si>
    <t>みなし</t>
    <phoneticPr fontId="1"/>
  </si>
  <si>
    <t>曲数</t>
    <rPh sb="0" eb="2">
      <t xml:space="preserve">キョクスウ </t>
    </rPh>
    <phoneticPr fontId="1"/>
  </si>
  <si>
    <t>(作品バリュー)</t>
    <rPh sb="1" eb="3">
      <t xml:space="preserve">サクヒｎ </t>
    </rPh>
    <phoneticPr fontId="1"/>
  </si>
  <si>
    <t>S</t>
    <phoneticPr fontId="1"/>
  </si>
  <si>
    <t>作品コード</t>
    <rPh sb="0" eb="2">
      <t xml:space="preserve">サクヒンコード </t>
    </rPh>
    <phoneticPr fontId="1"/>
  </si>
  <si>
    <t>分</t>
    <rPh sb="0" eb="1">
      <t xml:space="preserve">フｎ </t>
    </rPh>
    <phoneticPr fontId="1"/>
  </si>
  <si>
    <t>回</t>
    <rPh sb="0" eb="1">
      <t xml:space="preserve">カイ </t>
    </rPh>
    <phoneticPr fontId="1"/>
  </si>
  <si>
    <t>催物名</t>
    <rPh sb="2" eb="3">
      <t xml:space="preserve">メイ </t>
    </rPh>
    <phoneticPr fontId="1"/>
  </si>
  <si>
    <t>会場名</t>
    <rPh sb="0" eb="3">
      <t xml:space="preserve">カイジョウメイ </t>
    </rPh>
    <phoneticPr fontId="1"/>
  </si>
  <si>
    <t>提出日</t>
    <rPh sb="0" eb="3">
      <t xml:space="preserve">テイシュツビ </t>
    </rPh>
    <phoneticPr fontId="1"/>
  </si>
  <si>
    <t>公演回数</t>
    <rPh sb="2" eb="4">
      <t xml:space="preserve">コウエンカイスウ </t>
    </rPh>
    <phoneticPr fontId="1"/>
  </si>
  <si>
    <t>公演所要時間</t>
    <rPh sb="0" eb="1">
      <t xml:space="preserve">コウエンショヨウジカｎ </t>
    </rPh>
    <phoneticPr fontId="1"/>
  </si>
  <si>
    <t>会場の定員数</t>
    <rPh sb="0" eb="2">
      <t xml:space="preserve">カイジョウノ </t>
    </rPh>
    <rPh sb="3" eb="6">
      <t xml:space="preserve">テイインスウ </t>
    </rPh>
    <phoneticPr fontId="1"/>
  </si>
  <si>
    <t>名</t>
    <rPh sb="0" eb="1">
      <t xml:space="preserve">メイ </t>
    </rPh>
    <phoneticPr fontId="1"/>
  </si>
  <si>
    <t>平均入場料</t>
    <rPh sb="0" eb="5">
      <t xml:space="preserve">ヘイキンニュウジョウリョウ </t>
    </rPh>
    <phoneticPr fontId="1"/>
  </si>
  <si>
    <t>レコード</t>
    <phoneticPr fontId="1"/>
  </si>
  <si>
    <t>適</t>
    <rPh sb="0" eb="1">
      <t xml:space="preserve">テキ </t>
    </rPh>
    <phoneticPr fontId="1"/>
  </si>
  <si>
    <t>北九州吹奏楽連盟</t>
    <rPh sb="0" eb="8">
      <t xml:space="preserve">キタキュウシュウスイソウガクレンメイ </t>
    </rPh>
    <phoneticPr fontId="1"/>
  </si>
  <si>
    <t>日間</t>
    <rPh sb="0" eb="2">
      <t xml:space="preserve">ニチカｎ </t>
    </rPh>
    <phoneticPr fontId="1"/>
  </si>
  <si>
    <t>使　用　料</t>
    <rPh sb="0" eb="5">
      <t xml:space="preserve">シヨウリョウ </t>
    </rPh>
    <phoneticPr fontId="1"/>
  </si>
  <si>
    <t>No.</t>
    <phoneticPr fontId="1"/>
  </si>
  <si>
    <t>演　奏　利　用　明　細　書</t>
    <rPh sb="0" eb="13">
      <t xml:space="preserve">エンソウリヨウメイサイショ </t>
    </rPh>
    <phoneticPr fontId="1"/>
  </si>
  <si>
    <t>小計</t>
    <rPh sb="0" eb="2">
      <t xml:space="preserve">ショウケイ </t>
    </rPh>
    <phoneticPr fontId="1"/>
  </si>
  <si>
    <t>消費税相当額</t>
    <rPh sb="0" eb="3">
      <t xml:space="preserve">ショウヒゼイ </t>
    </rPh>
    <rPh sb="3" eb="6">
      <t xml:space="preserve">ソウトウガク </t>
    </rPh>
    <phoneticPr fontId="1"/>
  </si>
  <si>
    <t>合計</t>
    <rPh sb="0" eb="2">
      <t xml:space="preserve">ゴウケイ </t>
    </rPh>
    <phoneticPr fontId="1"/>
  </si>
  <si>
    <t>請求書番号</t>
    <rPh sb="0" eb="5">
      <t xml:space="preserve">セイキュウショバンゴウ </t>
    </rPh>
    <phoneticPr fontId="1"/>
  </si>
  <si>
    <t>請求日</t>
    <rPh sb="0" eb="3">
      <t xml:space="preserve">セイキュウビ </t>
    </rPh>
    <phoneticPr fontId="1"/>
  </si>
  <si>
    <t>種　　目
規定区分</t>
    <rPh sb="0" eb="4">
      <t xml:space="preserve">シュモク </t>
    </rPh>
    <rPh sb="5" eb="7">
      <t xml:space="preserve">キテイ </t>
    </rPh>
    <rPh sb="7" eb="9">
      <t xml:space="preserve">クブｎ </t>
    </rPh>
    <phoneticPr fontId="1"/>
  </si>
  <si>
    <t>N・M･･･当協会管理外　P・D…著作権消滅</t>
    <rPh sb="6" eb="9">
      <t xml:space="preserve">トウキョウカイ </t>
    </rPh>
    <rPh sb="9" eb="12">
      <t xml:space="preserve">カンリガイ </t>
    </rPh>
    <rPh sb="17" eb="22">
      <t xml:space="preserve">チョサクケンショウメツ </t>
    </rPh>
    <phoneticPr fontId="1"/>
  </si>
  <si>
    <t>※メドレー、又は組曲を抜粋して利用する場合は
　1曲ごとにご記入ください。</t>
    <rPh sb="6" eb="7">
      <t xml:space="preserve">マタハ </t>
    </rPh>
    <rPh sb="8" eb="10">
      <t xml:space="preserve">クミキョクヲ </t>
    </rPh>
    <rPh sb="11" eb="13">
      <t xml:space="preserve">バッスイシテ </t>
    </rPh>
    <rPh sb="15" eb="17">
      <t xml:space="preserve">リヨウスルバアイハ </t>
    </rPh>
    <rPh sb="25" eb="26">
      <t xml:space="preserve">キョクゴトニ </t>
    </rPh>
    <phoneticPr fontId="1"/>
  </si>
  <si>
    <t>作(訳)詞者</t>
    <rPh sb="4" eb="6">
      <t xml:space="preserve">サクシシャ </t>
    </rPh>
    <phoneticPr fontId="1"/>
  </si>
  <si>
    <t>開催日</t>
    <rPh sb="0" eb="3">
      <t xml:space="preserve">カイサイビ </t>
    </rPh>
    <phoneticPr fontId="1"/>
  </si>
  <si>
    <t>お申込者名</t>
    <rPh sb="4" eb="5">
      <t xml:space="preserve">メイ </t>
    </rPh>
    <phoneticPr fontId="1"/>
  </si>
  <si>
    <t>Ａ</t>
    <phoneticPr fontId="1"/>
  </si>
  <si>
    <t>フリガナ</t>
  </si>
  <si>
    <t>キタキュウシュウスイソウガクレンメイ</t>
  </si>
  <si>
    <t>イバタ　トヨミ</t>
  </si>
  <si>
    <t>800-0063</t>
  </si>
  <si>
    <t>〒</t>
  </si>
  <si>
    <t>キタキュウシュウシモジクミドリガオカ</t>
  </si>
  <si>
    <t>093-381-4838</t>
  </si>
  <si>
    <t>TEL</t>
  </si>
  <si>
    <t>FAX</t>
  </si>
  <si>
    <t>tsuchi4n@kita9-ba.jp</t>
  </si>
  <si>
    <t>E-Mail</t>
  </si>
  <si>
    <t>090-1340-5364</t>
  </si>
  <si>
    <t>①</t>
  </si>
  <si>
    <t>②</t>
  </si>
  <si>
    <t>③</t>
  </si>
  <si>
    <t>④</t>
  </si>
  <si>
    <t>⑤</t>
  </si>
  <si>
    <t>⑥</t>
  </si>
  <si>
    <t>申込</t>
  </si>
  <si>
    <t>申込者情報</t>
  </si>
  <si>
    <t>団体名</t>
  </si>
  <si>
    <t>北九州吹奏楽連盟</t>
  </si>
  <si>
    <t>代表者名</t>
  </si>
  <si>
    <t>井端　豊実</t>
  </si>
  <si>
    <t>住所</t>
  </si>
  <si>
    <t>北九州市門司区緑ヶ丘6-1　緑丘中学校内</t>
  </si>
  <si>
    <t>担当部署</t>
  </si>
  <si>
    <t>事務局</t>
  </si>
  <si>
    <t>担当者名</t>
  </si>
  <si>
    <t>土谷眞史</t>
  </si>
  <si>
    <t>日中連絡先</t>
  </si>
  <si>
    <t>携帯電話</t>
  </si>
  <si>
    <t>催物情報</t>
  </si>
  <si>
    <t>催物名</t>
  </si>
  <si>
    <t>平成３０年度　クリスマスコンサート２０１８</t>
  </si>
  <si>
    <t>開催日</t>
  </si>
  <si>
    <t>自</t>
  </si>
  <si>
    <t>至</t>
  </si>
  <si>
    <t>←開催日数</t>
  </si>
  <si>
    <t>公演</t>
  </si>
  <si>
    <t>回数</t>
  </si>
  <si>
    <t>時間</t>
  </si>
  <si>
    <t>会場名</t>
  </si>
  <si>
    <t>北九州ソレイユホール</t>
  </si>
  <si>
    <t>入場料</t>
  </si>
  <si>
    <t>1:有 2:無</t>
  </si>
  <si>
    <t>前売・学生</t>
  </si>
  <si>
    <t>円</t>
  </si>
  <si>
    <t>当日・学生</t>
  </si>
  <si>
    <t>前売・一般</t>
  </si>
  <si>
    <t>当日・一般</t>
  </si>
  <si>
    <t>出演者への報酬</t>
  </si>
  <si>
    <t>演奏の方法</t>
  </si>
  <si>
    <t>1:生演奏 2:録音物</t>
  </si>
  <si>
    <t>明細等提出日</t>
  </si>
  <si>
    <t>備考</t>
  </si>
  <si>
    <t>事業名</t>
    <rPh sb="0" eb="3">
      <t xml:space="preserve">ジギョウメイ </t>
    </rPh>
    <phoneticPr fontId="6"/>
  </si>
  <si>
    <t>開催日</t>
    <rPh sb="0" eb="3">
      <t xml:space="preserve">カイサイビ </t>
    </rPh>
    <phoneticPr fontId="6"/>
  </si>
  <si>
    <t>至</t>
    <rPh sb="0" eb="1">
      <t xml:space="preserve">イタル </t>
    </rPh>
    <phoneticPr fontId="6"/>
  </si>
  <si>
    <t>自</t>
    <rPh sb="0" eb="1">
      <t xml:space="preserve">ジ </t>
    </rPh>
    <phoneticPr fontId="6"/>
  </si>
  <si>
    <t>提出日</t>
    <rPh sb="0" eb="3">
      <t xml:space="preserve">テイシュツビ </t>
    </rPh>
    <phoneticPr fontId="6"/>
  </si>
  <si>
    <t>会場</t>
    <rPh sb="0" eb="2">
      <t xml:space="preserve">カイジョウ </t>
    </rPh>
    <phoneticPr fontId="6"/>
  </si>
  <si>
    <t>自</t>
    <rPh sb="0" eb="1">
      <t xml:space="preserve">ジ </t>
    </rPh>
    <phoneticPr fontId="1"/>
  </si>
  <si>
    <t>至</t>
    <rPh sb="0" eb="1">
      <t xml:space="preserve">イタル </t>
    </rPh>
    <phoneticPr fontId="1"/>
  </si>
  <si>
    <t>日間</t>
    <rPh sb="0" eb="2">
      <t xml:space="preserve">ニチカｎ </t>
    </rPh>
    <phoneticPr fontId="6"/>
  </si>
  <si>
    <t>■演奏利用明細書</t>
    <rPh sb="1" eb="8">
      <t xml:space="preserve">エンソウリヨウメイサイショ </t>
    </rPh>
    <phoneticPr fontId="6"/>
  </si>
  <si>
    <t>曲目1</t>
    <rPh sb="0" eb="2">
      <t xml:space="preserve">キョクモク </t>
    </rPh>
    <phoneticPr fontId="6"/>
  </si>
  <si>
    <t>曲目2</t>
    <rPh sb="0" eb="1">
      <t xml:space="preserve">キョクモク </t>
    </rPh>
    <phoneticPr fontId="6"/>
  </si>
  <si>
    <t>曲目3</t>
    <rPh sb="0" eb="2">
      <t xml:space="preserve">キョクモク </t>
    </rPh>
    <phoneticPr fontId="6"/>
  </si>
  <si>
    <t>曲目4</t>
    <rPh sb="0" eb="2">
      <t xml:space="preserve">キョクモク </t>
    </rPh>
    <phoneticPr fontId="6"/>
  </si>
  <si>
    <t>曲目5</t>
    <rPh sb="0" eb="2">
      <t xml:space="preserve">キョクモク </t>
    </rPh>
    <phoneticPr fontId="6"/>
  </si>
  <si>
    <t>曲目6</t>
    <rPh sb="0" eb="2">
      <t xml:space="preserve">キョクモク </t>
    </rPh>
    <phoneticPr fontId="6"/>
  </si>
  <si>
    <t>演奏時間</t>
    <rPh sb="0" eb="4">
      <t xml:space="preserve">エンソウジカｎ </t>
    </rPh>
    <phoneticPr fontId="6"/>
  </si>
  <si>
    <t>曲数</t>
    <rPh sb="0" eb="2">
      <t xml:space="preserve">キョクスウ </t>
    </rPh>
    <phoneticPr fontId="6"/>
  </si>
  <si>
    <t>メドレー1</t>
    <phoneticPr fontId="1"/>
  </si>
  <si>
    <t>メドレー2</t>
    <phoneticPr fontId="1"/>
  </si>
  <si>
    <t>＊太線の枠内のみ記入してください。</t>
    <phoneticPr fontId="1"/>
  </si>
  <si>
    <t>曲　　　目</t>
    <rPh sb="0" eb="5">
      <t xml:space="preserve">キョクモク </t>
    </rPh>
    <phoneticPr fontId="6"/>
  </si>
  <si>
    <t>作曲者名</t>
    <rPh sb="0" eb="3">
      <t xml:space="preserve">サッキョクシャ </t>
    </rPh>
    <rPh sb="3" eb="4">
      <t xml:space="preserve">メイ </t>
    </rPh>
    <phoneticPr fontId="6"/>
  </si>
  <si>
    <t>編曲者名</t>
    <rPh sb="0" eb="3">
      <t xml:space="preserve">ヘンキョクシャ </t>
    </rPh>
    <rPh sb="3" eb="4">
      <t xml:space="preserve">メイ </t>
    </rPh>
    <phoneticPr fontId="6"/>
  </si>
  <si>
    <t>[入力]</t>
    <rPh sb="1" eb="3">
      <t xml:space="preserve">ニュウリョク </t>
    </rPh>
    <phoneticPr fontId="6"/>
  </si>
  <si>
    <t>[印刷]</t>
    <rPh sb="1" eb="3">
      <t xml:space="preserve">インサツ </t>
    </rPh>
    <phoneticPr fontId="6"/>
  </si>
  <si>
    <t>[手書き用]</t>
    <rPh sb="1" eb="3">
      <t xml:space="preserve">テガキヨウ </t>
    </rPh>
    <phoneticPr fontId="6"/>
  </si>
  <si>
    <t xml:space="preserve">    北九州吹奏楽連盟</t>
    <rPh sb="4" eb="12">
      <t xml:space="preserve">キタキュウシュウスイソウガクレンメイ </t>
    </rPh>
    <phoneticPr fontId="6"/>
  </si>
  <si>
    <t>Ⅰ</t>
  </si>
  <si>
    <t> 行進曲 「煌めきの朝」</t>
  </si>
  <si>
    <t>Ⅱ</t>
  </si>
  <si>
    <t> ポロネーズとアリア　～吹奏楽のために～</t>
  </si>
  <si>
    <t>Ⅲ</t>
  </si>
  <si>
    <t>Ⅳ</t>
  </si>
  <si>
    <t> マーチ 「ペガサスの夢」</t>
  </si>
  <si>
    <t> レトロ</t>
    <phoneticPr fontId="6"/>
  </si>
  <si>
    <t>課題曲</t>
    <rPh sb="0" eb="3">
      <t xml:space="preserve">カダイキョク </t>
    </rPh>
    <phoneticPr fontId="6"/>
  </si>
  <si>
    <t xml:space="preserve"> </t>
    <phoneticPr fontId="6"/>
  </si>
  <si>
    <t>曲目</t>
    <rPh sb="0" eb="2">
      <t xml:space="preserve">キョクモク </t>
    </rPh>
    <phoneticPr fontId="6"/>
  </si>
  <si>
    <t>自由曲</t>
    <rPh sb="0" eb="3">
      <t xml:space="preserve">ジユウキョク </t>
    </rPh>
    <phoneticPr fontId="6"/>
  </si>
  <si>
    <t>Aパートは必ず選択してください</t>
  </si>
  <si>
    <t>パート</t>
    <phoneticPr fontId="6"/>
  </si>
  <si>
    <t>■ 参加申込書 ■</t>
    <rPh sb="2" eb="7">
      <t xml:space="preserve">サンカモウシコミショ </t>
    </rPh>
    <phoneticPr fontId="6"/>
  </si>
  <si>
    <t>部門</t>
    <rPh sb="0" eb="2">
      <t xml:space="preserve">ブモｎ </t>
    </rPh>
    <phoneticPr fontId="6"/>
  </si>
  <si>
    <t>ふりがな</t>
    <phoneticPr fontId="6"/>
  </si>
  <si>
    <t>〒</t>
    <phoneticPr fontId="6"/>
  </si>
  <si>
    <t>住所</t>
    <rPh sb="0" eb="2">
      <t xml:space="preserve">ジュウショ </t>
    </rPh>
    <phoneticPr fontId="6"/>
  </si>
  <si>
    <t>TEL</t>
    <phoneticPr fontId="6"/>
  </si>
  <si>
    <t>指揮者</t>
    <rPh sb="0" eb="3">
      <t xml:space="preserve">シキシャ </t>
    </rPh>
    <phoneticPr fontId="6"/>
  </si>
  <si>
    <t>氏名</t>
    <rPh sb="0" eb="2">
      <t xml:space="preserve">シメイ </t>
    </rPh>
    <phoneticPr fontId="6"/>
  </si>
  <si>
    <t>Aパート</t>
    <phoneticPr fontId="6"/>
  </si>
  <si>
    <t>Bパート</t>
    <phoneticPr fontId="6"/>
  </si>
  <si>
    <t>選択してください</t>
    <rPh sb="0" eb="2">
      <t xml:space="preserve">センタクシテクダサイ </t>
    </rPh>
    <phoneticPr fontId="6"/>
  </si>
  <si>
    <t>高等学校</t>
    <rPh sb="0" eb="4">
      <t xml:space="preserve">コウトウガッコウ </t>
    </rPh>
    <phoneticPr fontId="6"/>
  </si>
  <si>
    <t>責任者</t>
    <rPh sb="0" eb="3">
      <t xml:space="preserve">セキニンシャ </t>
    </rPh>
    <phoneticPr fontId="6"/>
  </si>
  <si>
    <t>緊急連絡先</t>
    <rPh sb="0" eb="5">
      <t xml:space="preserve">キンキュウレンラクサキ </t>
    </rPh>
    <phoneticPr fontId="6"/>
  </si>
  <si>
    <t>-</t>
    <phoneticPr fontId="6"/>
  </si>
  <si>
    <t>名</t>
    <rPh sb="0" eb="1">
      <t xml:space="preserve">メイ </t>
    </rPh>
    <phoneticPr fontId="6"/>
  </si>
  <si>
    <t>団　体
所在地</t>
    <rPh sb="0" eb="4">
      <t xml:space="preserve">ダンタイショザイチ </t>
    </rPh>
    <phoneticPr fontId="6"/>
  </si>
  <si>
    <t>団体名</t>
    <rPh sb="0" eb="2">
      <t xml:space="preserve">ダンタイメイ </t>
    </rPh>
    <rPh sb="2" eb="3">
      <t xml:space="preserve">メイ </t>
    </rPh>
    <phoneticPr fontId="6"/>
  </si>
  <si>
    <t>所属長名</t>
    <rPh sb="0" eb="4">
      <t xml:space="preserve">ショゾクチョウメイ </t>
    </rPh>
    <phoneticPr fontId="6"/>
  </si>
  <si>
    <t>団 体 名</t>
    <rPh sb="0" eb="5">
      <t xml:space="preserve">ダンタイメイ </t>
    </rPh>
    <phoneticPr fontId="6"/>
  </si>
  <si>
    <t>氏名</t>
    <rPh sb="0" eb="1">
      <t xml:space="preserve">シメイ </t>
    </rPh>
    <phoneticPr fontId="6"/>
  </si>
  <si>
    <t>写真</t>
    <rPh sb="0" eb="2">
      <t xml:space="preserve">シャシｎ </t>
    </rPh>
    <phoneticPr fontId="6"/>
  </si>
  <si>
    <t>承諾します</t>
    <rPh sb="0" eb="2">
      <t xml:space="preserve">ショウダクシマス </t>
    </rPh>
    <phoneticPr fontId="6"/>
  </si>
  <si>
    <t>承諾しません</t>
    <rPh sb="0" eb="1">
      <t xml:space="preserve">ショウダクシマセｎ </t>
    </rPh>
    <phoneticPr fontId="6"/>
  </si>
  <si>
    <t>名簿</t>
    <rPh sb="0" eb="2">
      <t xml:space="preserve">メイボ </t>
    </rPh>
    <phoneticPr fontId="6"/>
  </si>
  <si>
    <t>評価</t>
    <rPh sb="0" eb="2">
      <t xml:space="preserve">ヒョウカ </t>
    </rPh>
    <phoneticPr fontId="6"/>
  </si>
  <si>
    <t>必要</t>
    <rPh sb="0" eb="2">
      <t xml:space="preserve">ヒツヨウ </t>
    </rPh>
    <phoneticPr fontId="6"/>
  </si>
  <si>
    <t>不要</t>
    <rPh sb="0" eb="2">
      <t xml:space="preserve">フヨウ </t>
    </rPh>
    <phoneticPr fontId="6"/>
  </si>
  <si>
    <t>入力してください</t>
    <rPh sb="0" eb="2">
      <t xml:space="preserve">ニュウリョクシテクダサイ </t>
    </rPh>
    <phoneticPr fontId="6"/>
  </si>
  <si>
    <t>必要事項を</t>
    <rPh sb="0" eb="4">
      <t xml:space="preserve">ヒツヨウジコウヲ </t>
    </rPh>
    <phoneticPr fontId="6"/>
  </si>
  <si>
    <t>■ 団体に関する情報 ■</t>
    <rPh sb="2" eb="10">
      <t xml:space="preserve">ダンタイジョウホウ </t>
    </rPh>
    <phoneticPr fontId="6"/>
  </si>
  <si>
    <t>次は [演奏に関する情報] を入力してください</t>
    <rPh sb="0" eb="1">
      <t xml:space="preserve">ツギハ </t>
    </rPh>
    <rPh sb="4" eb="6">
      <t xml:space="preserve">エンソウニカンスルジョウホウヲ </t>
    </rPh>
    <rPh sb="15" eb="17">
      <t xml:space="preserve">ニュウリョクシテクダサイ </t>
    </rPh>
    <phoneticPr fontId="6"/>
  </si>
  <si>
    <t>■ 演奏に関する情報 ■</t>
    <rPh sb="2" eb="4">
      <t xml:space="preserve">エンソウ </t>
    </rPh>
    <rPh sb="4" eb="10">
      <t xml:space="preserve">ダンタイジョウホウ </t>
    </rPh>
    <phoneticPr fontId="6"/>
  </si>
  <si>
    <t>日本語</t>
    <rPh sb="0" eb="3">
      <t xml:space="preserve">ニホンゴ </t>
    </rPh>
    <phoneticPr fontId="6"/>
  </si>
  <si>
    <t>原語</t>
    <rPh sb="0" eb="2">
      <t xml:space="preserve">ゲンゴ </t>
    </rPh>
    <phoneticPr fontId="6"/>
  </si>
  <si>
    <t>曲目2</t>
    <rPh sb="0" eb="2">
      <t xml:space="preserve">キョクモク </t>
    </rPh>
    <phoneticPr fontId="6"/>
  </si>
  <si>
    <t>組曲等の
演奏部分
サブタイトル
（日本語可）</t>
    <rPh sb="0" eb="3">
      <t xml:space="preserve">クミキョクトウノ </t>
    </rPh>
    <rPh sb="4" eb="8">
      <t xml:space="preserve">エンソウブブｎ </t>
    </rPh>
    <rPh sb="15" eb="18">
      <t xml:space="preserve">ニホンゴ </t>
    </rPh>
    <rPh sb="18" eb="19">
      <t xml:space="preserve">カ </t>
    </rPh>
    <phoneticPr fontId="6"/>
  </si>
  <si>
    <t>作曲者</t>
    <rPh sb="0" eb="3">
      <t xml:space="preserve">サッキョクシャ </t>
    </rPh>
    <phoneticPr fontId="6"/>
  </si>
  <si>
    <t>編曲者</t>
    <rPh sb="0" eb="3">
      <t xml:space="preserve">ヘンキョクシャ </t>
    </rPh>
    <phoneticPr fontId="6"/>
  </si>
  <si>
    <t>日本語</t>
    <rPh sb="0" eb="1">
      <t xml:space="preserve">ニホンゴ </t>
    </rPh>
    <phoneticPr fontId="6"/>
  </si>
  <si>
    <t>原語</t>
    <rPh sb="0" eb="1">
      <t xml:space="preserve">ゲンゴ </t>
    </rPh>
    <phoneticPr fontId="6"/>
  </si>
  <si>
    <t>出版社</t>
    <rPh sb="0" eb="3">
      <t xml:space="preserve">シュッパンシャ </t>
    </rPh>
    <phoneticPr fontId="6"/>
  </si>
  <si>
    <t>編曲手続き</t>
    <rPh sb="0" eb="1">
      <t xml:space="preserve">ヘンキョク </t>
    </rPh>
    <rPh sb="2" eb="4">
      <t xml:space="preserve">テツヅキ </t>
    </rPh>
    <phoneticPr fontId="6"/>
  </si>
  <si>
    <t>ピアノ</t>
    <phoneticPr fontId="6"/>
  </si>
  <si>
    <t>分</t>
    <rPh sb="0" eb="1">
      <t xml:space="preserve">フｎ </t>
    </rPh>
    <phoneticPr fontId="6"/>
  </si>
  <si>
    <t>秒</t>
    <rPh sb="0" eb="1">
      <t xml:space="preserve">ビョウ </t>
    </rPh>
    <phoneticPr fontId="6"/>
  </si>
  <si>
    <t>出版されている楽譜（レンタルを含む）を使用しているので不要</t>
    <phoneticPr fontId="6"/>
  </si>
  <si>
    <t>使用する</t>
    <rPh sb="0" eb="2">
      <t xml:space="preserve">シヨウスル </t>
    </rPh>
    <phoneticPr fontId="6"/>
  </si>
  <si>
    <t>使用しない</t>
    <rPh sb="0" eb="1">
      <t xml:space="preserve">シヨウシナイ </t>
    </rPh>
    <phoneticPr fontId="6"/>
  </si>
  <si>
    <t>牧野　圭吾</t>
    <phoneticPr fontId="6"/>
  </si>
  <si>
    <t>宮下　秀樹</t>
    <phoneticPr fontId="6"/>
  </si>
  <si>
    <t>天野　正道</t>
    <phoneticPr fontId="6"/>
  </si>
  <si>
    <t>水口　 透</t>
    <phoneticPr fontId="6"/>
  </si>
  <si>
    <t>行進曲 「煌めきの朝」</t>
    <phoneticPr fontId="6"/>
  </si>
  <si>
    <t>ポロネーズとアリア　～吹奏楽のために～</t>
    <phoneticPr fontId="6"/>
  </si>
  <si>
    <t>レトロ</t>
    <phoneticPr fontId="6"/>
  </si>
  <si>
    <t>マーチ 「ペガサスの夢」</t>
    <phoneticPr fontId="6"/>
  </si>
  <si>
    <t>このページを印刷してください</t>
    <rPh sb="6" eb="8">
      <t xml:space="preserve">インサツシテクダサイ </t>
    </rPh>
    <phoneticPr fontId="6"/>
  </si>
  <si>
    <t>次は [入場券に関する情報] を入力してください</t>
    <rPh sb="0" eb="1">
      <t xml:space="preserve">ツギハ </t>
    </rPh>
    <rPh sb="4" eb="7">
      <t xml:space="preserve">ニュウジョウケｎ </t>
    </rPh>
    <rPh sb="16" eb="18">
      <t xml:space="preserve">ニュウリョクシテクダサイ </t>
    </rPh>
    <phoneticPr fontId="6"/>
  </si>
  <si>
    <t>■ 入場券に関する情報 ■</t>
    <rPh sb="2" eb="5">
      <t xml:space="preserve">ニュウジョウケｎ </t>
    </rPh>
    <rPh sb="5" eb="11">
      <t xml:space="preserve">ダンタイジョウホウ </t>
    </rPh>
    <phoneticPr fontId="6"/>
  </si>
  <si>
    <t>アナウンス原稿</t>
    <phoneticPr fontId="6"/>
  </si>
  <si>
    <t>団体名</t>
    <rPh sb="0" eb="3">
      <t xml:space="preserve">ダンタイメイ </t>
    </rPh>
    <phoneticPr fontId="6"/>
  </si>
  <si>
    <t>作曲者名</t>
    <rPh sb="0" eb="4">
      <t xml:space="preserve">サッキョクシャメイ </t>
    </rPh>
    <phoneticPr fontId="6"/>
  </si>
  <si>
    <t>曲　　名</t>
    <rPh sb="0" eb="4">
      <t xml:space="preserve">キョクメイ </t>
    </rPh>
    <phoneticPr fontId="6"/>
  </si>
  <si>
    <t>出演順</t>
    <rPh sb="0" eb="3">
      <t xml:space="preserve">シュツエンジュｎ </t>
    </rPh>
    <phoneticPr fontId="6"/>
  </si>
  <si>
    <t>このページを印刷してください（A4・横）</t>
    <rPh sb="6" eb="8">
      <t xml:space="preserve">インサツシテクダサイ </t>
    </rPh>
    <rPh sb="18" eb="19">
      <t xml:space="preserve">ヨコ </t>
    </rPh>
    <phoneticPr fontId="6"/>
  </si>
  <si>
    <r>
      <t>■ 演奏利用明細書</t>
    </r>
    <r>
      <rPr>
        <sz val="20"/>
        <color rgb="FFFFFF00"/>
        <rFont val="ＭＳ Ｐゴシック"/>
        <family val="2"/>
        <charset val="128"/>
      </rPr>
      <t>（手書き用）</t>
    </r>
    <r>
      <rPr>
        <sz val="20"/>
        <color theme="0"/>
        <rFont val="ＭＳ Ｐゴシック"/>
        <family val="2"/>
        <charset val="128"/>
      </rPr>
      <t xml:space="preserve"> ■</t>
    </r>
    <rPh sb="2" eb="4">
      <t xml:space="preserve">エンソウ </t>
    </rPh>
    <rPh sb="4" eb="9">
      <t xml:space="preserve">リヨウメイサイショ </t>
    </rPh>
    <rPh sb="10" eb="12">
      <t xml:space="preserve">テガキヨウ </t>
    </rPh>
    <phoneticPr fontId="6"/>
  </si>
  <si>
    <t>（日本語）</t>
    <rPh sb="1" eb="4">
      <t xml:space="preserve">ニホンゴ </t>
    </rPh>
    <phoneticPr fontId="6"/>
  </si>
  <si>
    <t>（原　語）</t>
    <rPh sb="0" eb="1">
      <t>（</t>
    </rPh>
    <rPh sb="1" eb="4">
      <t xml:space="preserve">ゲンゴ </t>
    </rPh>
    <phoneticPr fontId="6"/>
  </si>
  <si>
    <t>職印</t>
    <rPh sb="0" eb="2">
      <t xml:space="preserve">ショクイｎ </t>
    </rPh>
    <phoneticPr fontId="6"/>
  </si>
  <si>
    <t>このページを印刷してください（A4・縦）</t>
    <rPh sb="6" eb="8">
      <t xml:space="preserve">インサツシテクダサイ </t>
    </rPh>
    <rPh sb="18" eb="19">
      <t xml:space="preserve">タテ </t>
    </rPh>
    <phoneticPr fontId="6"/>
  </si>
  <si>
    <t>← [職印] が必要です</t>
    <rPh sb="3" eb="5">
      <t xml:space="preserve">ショクイｎ </t>
    </rPh>
    <rPh sb="8" eb="10">
      <t xml:space="preserve">ヒツヨウデス </t>
    </rPh>
    <phoneticPr fontId="6"/>
  </si>
  <si>
    <t>次は [各種提出書類] を印刷してください</t>
    <rPh sb="0" eb="1">
      <t xml:space="preserve">ツギハ </t>
    </rPh>
    <rPh sb="4" eb="6">
      <t xml:space="preserve">カクシュ </t>
    </rPh>
    <rPh sb="6" eb="10">
      <t xml:space="preserve">テイシュツショルイ </t>
    </rPh>
    <rPh sb="13" eb="15">
      <t xml:space="preserve">インサツ </t>
    </rPh>
    <phoneticPr fontId="6"/>
  </si>
  <si>
    <t>枚</t>
    <rPh sb="0" eb="1">
      <t xml:space="preserve">マイ </t>
    </rPh>
    <phoneticPr fontId="6"/>
  </si>
  <si>
    <t>【重要】</t>
    <rPh sb="1" eb="3">
      <t xml:space="preserve">ジュウヨウ </t>
    </rPh>
    <phoneticPr fontId="6"/>
  </si>
  <si>
    <t>必要事項を入力・選択してください。</t>
    <rPh sb="0" eb="4">
      <t xml:space="preserve">ヒツヨウジコウヲ </t>
    </rPh>
    <rPh sb="5" eb="7">
      <t xml:space="preserve">ニュウリョクシテクダサイ </t>
    </rPh>
    <rPh sb="8" eb="10">
      <t xml:space="preserve">センタク </t>
    </rPh>
    <phoneticPr fontId="6"/>
  </si>
  <si>
    <t>団体に関する情報、演奏利用に関する情報、入場券の希望枚数情報を入力してください。</t>
    <rPh sb="0" eb="2">
      <t xml:space="preserve">ダンタイニカンスルジョウホウ </t>
    </rPh>
    <rPh sb="9" eb="13">
      <t xml:space="preserve">エンソウリヨウニカンスルジョウホウ </t>
    </rPh>
    <rPh sb="20" eb="23">
      <t xml:space="preserve">ニュウジョウケンノ </t>
    </rPh>
    <rPh sb="24" eb="28">
      <t xml:space="preserve">キボウマイスウ </t>
    </rPh>
    <rPh sb="28" eb="30">
      <t xml:space="preserve">ジョウホウ </t>
    </rPh>
    <rPh sb="31" eb="33">
      <t xml:space="preserve">ニュウリョクシテクダサイ </t>
    </rPh>
    <phoneticPr fontId="6"/>
  </si>
  <si>
    <t>←　この部分は　選択　してください。</t>
    <rPh sb="8" eb="10">
      <t xml:space="preserve">センタク </t>
    </rPh>
    <phoneticPr fontId="6"/>
  </si>
  <si>
    <t>←　この部分は　入力　してください。</t>
    <rPh sb="8" eb="10">
      <t xml:space="preserve">ニュウリョク </t>
    </rPh>
    <phoneticPr fontId="6"/>
  </si>
  <si>
    <t>参加申込書</t>
    <rPh sb="0" eb="5">
      <t xml:space="preserve">サンカモウシコミショ </t>
    </rPh>
    <phoneticPr fontId="6"/>
  </si>
  <si>
    <t>A4・横</t>
    <rPh sb="3" eb="4">
      <t xml:space="preserve">ヨコオキ </t>
    </rPh>
    <phoneticPr fontId="6"/>
  </si>
  <si>
    <t>A4・縦</t>
    <rPh sb="3" eb="4">
      <t xml:space="preserve">タテオキ </t>
    </rPh>
    <phoneticPr fontId="6"/>
  </si>
  <si>
    <r>
      <t xml:space="preserve">参加申込書には </t>
    </r>
    <r>
      <rPr>
        <sz val="12"/>
        <color rgb="FFFF0000"/>
        <rFont val="ＭＳ Ｐゴシック"/>
        <family val="2"/>
        <charset val="128"/>
      </rPr>
      <t>職印</t>
    </r>
    <r>
      <rPr>
        <sz val="12"/>
        <color theme="1"/>
        <rFont val="ＭＳ Ｐゴシック"/>
        <family val="2"/>
        <charset val="128"/>
      </rPr>
      <t xml:space="preserve"> が必要です。</t>
    </r>
    <rPh sb="0" eb="5">
      <t xml:space="preserve">サンカモウシコミショニハ </t>
    </rPh>
    <rPh sb="8" eb="10">
      <t xml:space="preserve">ショクイｎ </t>
    </rPh>
    <rPh sb="12" eb="14">
      <t xml:space="preserve">ヒツヨウデス </t>
    </rPh>
    <phoneticPr fontId="6"/>
  </si>
  <si>
    <t>演奏利用明細書の手書き用の用紙が印刷できます。</t>
    <rPh sb="0" eb="7">
      <t xml:space="preserve">エンソウリヨウメイサイショノ </t>
    </rPh>
    <rPh sb="8" eb="10">
      <t xml:space="preserve">テガキヨウノ </t>
    </rPh>
    <rPh sb="13" eb="15">
      <t xml:space="preserve">ヨウシガ </t>
    </rPh>
    <rPh sb="16" eb="18">
      <t xml:space="preserve">インサツデキマス </t>
    </rPh>
    <phoneticPr fontId="6"/>
  </si>
  <si>
    <t>入力欄が不足した場合に使用してください。</t>
    <rPh sb="0" eb="3">
      <t xml:space="preserve">ニュウリョクランガ </t>
    </rPh>
    <rPh sb="4" eb="6">
      <t xml:space="preserve">フソクシタバアイ </t>
    </rPh>
    <rPh sb="11" eb="13">
      <t xml:space="preserve">シヨウシテクダサイ </t>
    </rPh>
    <phoneticPr fontId="6"/>
  </si>
  <si>
    <t>印刷して代表者会議で提出してください。</t>
    <rPh sb="0" eb="2">
      <t xml:space="preserve">インサツシテ </t>
    </rPh>
    <rPh sb="4" eb="9">
      <t xml:space="preserve">ダイヒョウシャカイギデ </t>
    </rPh>
    <rPh sb="10" eb="12">
      <t xml:space="preserve">テイシュツシテクダサイ </t>
    </rPh>
    <phoneticPr fontId="6"/>
  </si>
  <si>
    <r>
      <t>■ コンクール参加申込書　</t>
    </r>
    <r>
      <rPr>
        <sz val="20"/>
        <color rgb="FFFFFF00"/>
        <rFont val="ＭＳ Ｐゴシック"/>
        <family val="2"/>
        <charset val="128"/>
      </rPr>
      <t>（印刷用）</t>
    </r>
    <r>
      <rPr>
        <sz val="20"/>
        <color theme="0"/>
        <rFont val="ＭＳ Ｐゴシック"/>
        <family val="2"/>
        <charset val="128"/>
      </rPr>
      <t xml:space="preserve"> ■</t>
    </r>
    <rPh sb="14" eb="17">
      <t xml:space="preserve">インサツヨウ </t>
    </rPh>
    <phoneticPr fontId="6"/>
  </si>
  <si>
    <r>
      <t>■ アナウンス原稿　</t>
    </r>
    <r>
      <rPr>
        <sz val="20"/>
        <color rgb="FFFFFF00"/>
        <rFont val="ＭＳ Ｐゴシック"/>
        <family val="2"/>
        <charset val="128"/>
      </rPr>
      <t>（印刷用）</t>
    </r>
    <r>
      <rPr>
        <sz val="20"/>
        <color theme="0"/>
        <rFont val="ＭＳ Ｐゴシック"/>
        <family val="2"/>
        <charset val="128"/>
      </rPr>
      <t xml:space="preserve"> ■</t>
    </r>
    <rPh sb="11" eb="14">
      <t xml:space="preserve">インサツヨウ </t>
    </rPh>
    <phoneticPr fontId="6"/>
  </si>
  <si>
    <t>中学生</t>
    <rPh sb="0" eb="3">
      <t xml:space="preserve">チュウガクセイ </t>
    </rPh>
    <phoneticPr fontId="6"/>
  </si>
  <si>
    <t>`</t>
    <phoneticPr fontId="6"/>
  </si>
  <si>
    <t>未出版の楽譜　権利消滅により不要</t>
    <rPh sb="1" eb="3">
      <t xml:space="preserve">ミシュッパンノガクフ </t>
    </rPh>
    <rPh sb="7" eb="11">
      <t xml:space="preserve">ケンリショウメツニヨリ </t>
    </rPh>
    <rPh sb="14" eb="16">
      <t xml:space="preserve">フヨウ </t>
    </rPh>
    <phoneticPr fontId="6"/>
  </si>
  <si>
    <t>未出版の楽譜　オリジナル作品のため不要</t>
    <rPh sb="0" eb="1">
      <t xml:space="preserve">ミシュッパンノガクフ </t>
    </rPh>
    <phoneticPr fontId="6"/>
  </si>
  <si>
    <t>未出版の楽譜　済んでいる</t>
    <rPh sb="0" eb="1">
      <t xml:space="preserve">ミシュッパンノガクフ </t>
    </rPh>
    <rPh sb="7" eb="8">
      <t xml:space="preserve">スンデイル </t>
    </rPh>
    <phoneticPr fontId="6"/>
  </si>
  <si>
    <t>未出版の楽譜　済んでいない</t>
    <rPh sb="0" eb="3">
      <t xml:space="preserve">ミシュッパンノガクフ </t>
    </rPh>
    <rPh sb="7" eb="8">
      <t xml:space="preserve">スンデイナイ </t>
    </rPh>
    <phoneticPr fontId="6"/>
  </si>
  <si>
    <t>↑新バージョンに変更済み</t>
    <rPh sb="1" eb="2">
      <t xml:space="preserve">シンバージョンニ </t>
    </rPh>
    <rPh sb="8" eb="11">
      <t xml:space="preserve">ヘンコウズミ </t>
    </rPh>
    <phoneticPr fontId="6"/>
  </si>
  <si>
    <t>出演者数</t>
    <rPh sb="0" eb="4">
      <t xml:space="preserve">シュツエンシャスウ </t>
    </rPh>
    <phoneticPr fontId="6"/>
  </si>
  <si>
    <t>団体</t>
    <rPh sb="0" eb="2">
      <t xml:space="preserve">ダンタイ </t>
    </rPh>
    <phoneticPr fontId="6"/>
  </si>
  <si>
    <t>所在地</t>
    <rPh sb="0" eb="3">
      <t xml:space="preserve">ショザイチ </t>
    </rPh>
    <phoneticPr fontId="6"/>
  </si>
  <si>
    <t>責任者
（顧問等）</t>
    <rPh sb="0" eb="3">
      <t xml:space="preserve">セキニンシャ </t>
    </rPh>
    <rPh sb="5" eb="7">
      <t xml:space="preserve">コモｎ </t>
    </rPh>
    <rPh sb="7" eb="8">
      <t xml:space="preserve">トウ </t>
    </rPh>
    <phoneticPr fontId="6"/>
  </si>
  <si>
    <t>緊急連絡先
（携帯電話など）</t>
    <rPh sb="0" eb="5">
      <t xml:space="preserve">キンキュウレンラクサキ </t>
    </rPh>
    <rPh sb="7" eb="11">
      <t xml:space="preserve">ケイタイデンワナド </t>
    </rPh>
    <phoneticPr fontId="6"/>
  </si>
  <si>
    <t>学校長
（団長）</t>
    <rPh sb="0" eb="2">
      <t xml:space="preserve">ガッコウ </t>
    </rPh>
    <rPh sb="5" eb="7">
      <t xml:space="preserve">ダンチョウ </t>
    </rPh>
    <phoneticPr fontId="6"/>
  </si>
  <si>
    <t>出演団体名</t>
    <rPh sb="0" eb="5">
      <t xml:space="preserve">シュツエンダンタイメイ </t>
    </rPh>
    <phoneticPr fontId="6"/>
  </si>
  <si>
    <t>指揮者名</t>
    <rPh sb="0" eb="4">
      <t xml:space="preserve">シキシャメイ </t>
    </rPh>
    <phoneticPr fontId="6"/>
  </si>
  <si>
    <t>曲　名</t>
    <rPh sb="0" eb="3">
      <t xml:space="preserve">キョクメイ </t>
    </rPh>
    <phoneticPr fontId="6"/>
  </si>
  <si>
    <t>編曲手続き</t>
    <rPh sb="0" eb="4">
      <t xml:space="preserve">ヘンキョクテツヅキ </t>
    </rPh>
    <phoneticPr fontId="6"/>
  </si>
  <si>
    <t>チャイム（連盟貸出）</t>
    <rPh sb="5" eb="9">
      <t xml:space="preserve">レンメイカシダシ </t>
    </rPh>
    <phoneticPr fontId="6"/>
  </si>
  <si>
    <t>ピアノの使用</t>
    <phoneticPr fontId="6"/>
  </si>
  <si>
    <t>チャイムの使用</t>
    <phoneticPr fontId="6"/>
  </si>
  <si>
    <t>＊代表者会議の際、プリントアウトしたプログラム内容を参加申込書とあわせてご提出ください。</t>
    <rPh sb="0" eb="1">
      <t>＊</t>
    </rPh>
    <rPh sb="1" eb="6">
      <t xml:space="preserve">ダイヒョウシャカイギノサイ </t>
    </rPh>
    <rPh sb="26" eb="31">
      <t xml:space="preserve">サンカモウシコミショトアワセテ </t>
    </rPh>
    <phoneticPr fontId="6"/>
  </si>
  <si>
    <t>代表者会議持参</t>
    <rPh sb="0" eb="7">
      <t xml:space="preserve">ダイヒョウシャカイギジサｎ </t>
    </rPh>
    <phoneticPr fontId="6"/>
  </si>
  <si>
    <t>１曲目</t>
    <rPh sb="1" eb="3">
      <t xml:space="preserve">キョクメ </t>
    </rPh>
    <phoneticPr fontId="6"/>
  </si>
  <si>
    <t>２曲目</t>
    <rPh sb="1" eb="3">
      <t xml:space="preserve">キョクメ </t>
    </rPh>
    <phoneticPr fontId="6"/>
  </si>
  <si>
    <r>
      <t>楽章がある場合
には、楽章ごとに
『ふりがな』を記入
してください。</t>
    </r>
    <r>
      <rPr>
        <sz val="9"/>
        <color theme="0"/>
        <rFont val="ＭＳ Ｐゴシック"/>
        <family val="2"/>
        <charset val="128"/>
      </rPr>
      <t>。</t>
    </r>
    <rPh sb="0" eb="2">
      <t xml:space="preserve">ガクショウガアレバ </t>
    </rPh>
    <rPh sb="10" eb="11">
      <t xml:space="preserve">ガクショウゴトニ </t>
    </rPh>
    <rPh sb="20" eb="22">
      <t xml:space="preserve">キニュウシテ </t>
    </rPh>
    <phoneticPr fontId="6"/>
  </si>
  <si>
    <t>曲目7</t>
    <rPh sb="0" eb="2">
      <t xml:space="preserve">キョクモク </t>
    </rPh>
    <phoneticPr fontId="6"/>
  </si>
  <si>
    <t>曲目8</t>
    <rPh sb="0" eb="2">
      <t xml:space="preserve">キョクモク </t>
    </rPh>
    <phoneticPr fontId="6"/>
  </si>
  <si>
    <t>メドレーなどの場合は1曲ごとに</t>
    <rPh sb="11" eb="12">
      <t xml:space="preserve">キョクゴトニ </t>
    </rPh>
    <phoneticPr fontId="6"/>
  </si>
  <si>
    <t>全ての曲目について入力</t>
    <rPh sb="0" eb="1">
      <t xml:space="preserve">スベテノ </t>
    </rPh>
    <rPh sb="3" eb="5">
      <t xml:space="preserve">キョクモクヲ </t>
    </rPh>
    <rPh sb="9" eb="11">
      <t xml:space="preserve">ニュウリョク </t>
    </rPh>
    <phoneticPr fontId="6"/>
  </si>
  <si>
    <t>※演奏利用明細書に必要</t>
    <rPh sb="1" eb="5">
      <t xml:space="preserve">エンソウリヨウショウメイショニ </t>
    </rPh>
    <rPh sb="5" eb="8">
      <t xml:space="preserve">メイサイショ </t>
    </rPh>
    <rPh sb="9" eb="11">
      <t xml:space="preserve">ヒツヨウ </t>
    </rPh>
    <phoneticPr fontId="6"/>
  </si>
  <si>
    <t>曲目3</t>
    <rPh sb="0" eb="1">
      <t xml:space="preserve">キョクモク </t>
    </rPh>
    <phoneticPr fontId="6"/>
  </si>
  <si>
    <t>曲目4</t>
    <rPh sb="0" eb="1">
      <t xml:space="preserve">キョクモク </t>
    </rPh>
    <phoneticPr fontId="6"/>
  </si>
  <si>
    <t>曲目5</t>
    <rPh sb="0" eb="1">
      <t xml:space="preserve">キョクモク </t>
    </rPh>
    <phoneticPr fontId="6"/>
  </si>
  <si>
    <t>曲目6</t>
    <rPh sb="0" eb="1">
      <t xml:space="preserve">キョクモク </t>
    </rPh>
    <phoneticPr fontId="6"/>
  </si>
  <si>
    <t>曲目7</t>
    <rPh sb="0" eb="1">
      <t xml:space="preserve">キョクモク </t>
    </rPh>
    <phoneticPr fontId="6"/>
  </si>
  <si>
    <t>曲目8</t>
    <rPh sb="0" eb="1">
      <t xml:space="preserve">キョクモク </t>
    </rPh>
    <phoneticPr fontId="6"/>
  </si>
  <si>
    <r>
      <t>メドレー作品で作曲者が複数いる場合には
曲目ごとに作曲者を入力してください。
（</t>
    </r>
    <r>
      <rPr>
        <sz val="11"/>
        <color rgb="FFFF0000"/>
        <rFont val="ＭＳ Ｐゴシック"/>
        <family val="2"/>
        <charset val="128"/>
      </rPr>
      <t>演奏利用明細書は、この欄が優先されます</t>
    </r>
    <r>
      <rPr>
        <sz val="11"/>
        <color theme="1"/>
        <rFont val="ＭＳ Ｐゴシック"/>
        <family val="2"/>
        <charset val="128"/>
      </rPr>
      <t>）</t>
    </r>
    <rPh sb="7" eb="10">
      <t xml:space="preserve">サッキョクシャガ </t>
    </rPh>
    <rPh sb="11" eb="13">
      <t xml:space="preserve">フクスウイルバアイハ </t>
    </rPh>
    <rPh sb="39" eb="46">
      <t xml:space="preserve">エンソウリヨウメイサイショデハ </t>
    </rPh>
    <rPh sb="49" eb="51">
      <t xml:space="preserve">ニュウリョクガ </t>
    </rPh>
    <rPh sb="51" eb="52">
      <t xml:space="preserve">ラｎ </t>
    </rPh>
    <rPh sb="52" eb="53">
      <t xml:space="preserve">ユウセンサレマス </t>
    </rPh>
    <phoneticPr fontId="6"/>
  </si>
  <si>
    <t>　　　複数の作曲者がいる場合、アナウンスする作曲者を入力してください。複数のアナウンスが必要な場合は全て入力してください。</t>
    <rPh sb="3" eb="5">
      <t xml:space="preserve">フクスウノ </t>
    </rPh>
    <rPh sb="6" eb="9">
      <t xml:space="preserve">サッキョクシャガイルバアイ </t>
    </rPh>
    <rPh sb="22" eb="25">
      <t xml:space="preserve">サッキョクシャヲ </t>
    </rPh>
    <rPh sb="26" eb="28">
      <t xml:space="preserve">ニュウリョクシテクダサイ </t>
    </rPh>
    <rPh sb="35" eb="37">
      <t xml:space="preserve">フクスウノ </t>
    </rPh>
    <rPh sb="50" eb="51">
      <t xml:space="preserve">スベテ </t>
    </rPh>
    <rPh sb="52" eb="54">
      <t xml:space="preserve">ニュウリョクシテクダサイ </t>
    </rPh>
    <phoneticPr fontId="6"/>
  </si>
  <si>
    <r>
      <t>２曲目の演奏曲目（</t>
    </r>
    <r>
      <rPr>
        <b/>
        <sz val="16"/>
        <color rgb="FFFF0000"/>
        <rFont val="ＭＳ Ｐゴシック"/>
        <family val="2"/>
        <charset val="128"/>
      </rPr>
      <t>２曲演奏する団体のみ入力してください</t>
    </r>
    <r>
      <rPr>
        <b/>
        <sz val="16"/>
        <rFont val="ＭＳ Ｐゴシック"/>
        <family val="2"/>
        <charset val="128"/>
      </rPr>
      <t>）</t>
    </r>
    <rPh sb="1" eb="3">
      <t xml:space="preserve">キョクメノ </t>
    </rPh>
    <rPh sb="4" eb="6">
      <t xml:space="preserve">エンソウ </t>
    </rPh>
    <rPh sb="6" eb="8">
      <t xml:space="preserve">キョクモク </t>
    </rPh>
    <rPh sb="10" eb="13">
      <t xml:space="preserve">キョクエンソウスル </t>
    </rPh>
    <rPh sb="15" eb="17">
      <t xml:space="preserve">ダンタイノミ </t>
    </rPh>
    <rPh sb="19" eb="21">
      <t xml:space="preserve">ニュウリョクシテクダサイ </t>
    </rPh>
    <phoneticPr fontId="6"/>
  </si>
  <si>
    <r>
      <t>１曲目の演奏曲目（</t>
    </r>
    <r>
      <rPr>
        <b/>
        <sz val="16"/>
        <color rgb="FFFF0000"/>
        <rFont val="ＭＳ Ｐゴシック"/>
        <family val="2"/>
        <charset val="128"/>
      </rPr>
      <t>必ず入力してください</t>
    </r>
    <r>
      <rPr>
        <b/>
        <sz val="16"/>
        <rFont val="ＭＳ Ｐゴシック"/>
        <family val="2"/>
        <charset val="128"/>
      </rPr>
      <t>）</t>
    </r>
    <rPh sb="1" eb="3">
      <t xml:space="preserve">キョクメノ </t>
    </rPh>
    <rPh sb="4" eb="6">
      <t xml:space="preserve">エンソウ </t>
    </rPh>
    <rPh sb="6" eb="8">
      <t xml:space="preserve">キョクモク </t>
    </rPh>
    <rPh sb="9" eb="10">
      <t xml:space="preserve">カナラズ </t>
    </rPh>
    <rPh sb="11" eb="13">
      <t xml:space="preserve">ニュウリョクシテクダサイ </t>
    </rPh>
    <phoneticPr fontId="6"/>
  </si>
  <si>
    <r>
      <t>■ 演奏利用明細書　２曲目　</t>
    </r>
    <r>
      <rPr>
        <sz val="20"/>
        <color rgb="FFFFFF00"/>
        <rFont val="ＭＳ Ｐゴシック"/>
        <family val="2"/>
        <charset val="128"/>
      </rPr>
      <t>（印刷用）</t>
    </r>
    <r>
      <rPr>
        <sz val="20"/>
        <color theme="0"/>
        <rFont val="ＭＳ Ｐゴシック"/>
        <family val="2"/>
        <charset val="128"/>
      </rPr>
      <t xml:space="preserve"> ■</t>
    </r>
    <rPh sb="2" eb="4">
      <t xml:space="preserve">エンソウ </t>
    </rPh>
    <rPh sb="4" eb="9">
      <t xml:space="preserve">リヨウメイサイショ </t>
    </rPh>
    <rPh sb="11" eb="13">
      <t xml:space="preserve">キョクメ </t>
    </rPh>
    <rPh sb="15" eb="18">
      <t xml:space="preserve">インサツヨウ </t>
    </rPh>
    <phoneticPr fontId="6"/>
  </si>
  <si>
    <r>
      <t>■ 演奏利用明細書　１曲目　</t>
    </r>
    <r>
      <rPr>
        <sz val="20"/>
        <color rgb="FFFFFF00"/>
        <rFont val="ＭＳ Ｐゴシック"/>
        <family val="2"/>
        <charset val="128"/>
      </rPr>
      <t>（印刷用）</t>
    </r>
    <r>
      <rPr>
        <sz val="20"/>
        <color theme="0"/>
        <rFont val="ＭＳ Ｐゴシック"/>
        <family val="2"/>
        <charset val="128"/>
      </rPr>
      <t xml:space="preserve"> ■</t>
    </r>
    <rPh sb="2" eb="4">
      <t xml:space="preserve">エンソウ </t>
    </rPh>
    <rPh sb="4" eb="9">
      <t xml:space="preserve">リヨウメイサイショ </t>
    </rPh>
    <rPh sb="11" eb="13">
      <t xml:space="preserve">キョクメ </t>
    </rPh>
    <rPh sb="15" eb="18">
      <t xml:space="preserve">インサツヨウ </t>
    </rPh>
    <phoneticPr fontId="6"/>
  </si>
  <si>
    <r>
      <t>演奏利用明細書</t>
    </r>
    <r>
      <rPr>
        <b/>
        <sz val="14"/>
        <color rgb="FFFF0000"/>
        <rFont val="ＭＳ Ｐゴシック"/>
        <family val="2"/>
        <charset val="128"/>
      </rPr>
      <t>１</t>
    </r>
    <rPh sb="0" eb="7">
      <t xml:space="preserve">エンソウリヨウメイサイショ </t>
    </rPh>
    <phoneticPr fontId="6"/>
  </si>
  <si>
    <r>
      <t>演奏利用明細書</t>
    </r>
    <r>
      <rPr>
        <sz val="14"/>
        <color rgb="FFFF0000"/>
        <rFont val="ＭＳ Ｐゴシック"/>
        <family val="2"/>
        <charset val="128"/>
      </rPr>
      <t>２</t>
    </r>
    <rPh sb="0" eb="7">
      <t xml:space="preserve">エンソウリヨウメイサイショ </t>
    </rPh>
    <phoneticPr fontId="6"/>
  </si>
  <si>
    <r>
      <rPr>
        <sz val="12"/>
        <color rgb="FFFF0000"/>
        <rFont val="ＭＳ Ｐゴシック"/>
        <family val="2"/>
        <charset val="128"/>
      </rPr>
      <t>全団体必ず提出してください。</t>
    </r>
    <r>
      <rPr>
        <sz val="12"/>
        <color theme="1"/>
        <rFont val="ＭＳ Ｐゴシック"/>
        <family val="2"/>
        <charset val="128"/>
      </rPr>
      <t>メドレーを演奏する場合で、入力欄が不足する場合は、手書きで記入してください。</t>
    </r>
    <rPh sb="0" eb="3">
      <t xml:space="preserve">ゼンダンタイ </t>
    </rPh>
    <rPh sb="3" eb="4">
      <t xml:space="preserve">カナラズ </t>
    </rPh>
    <rPh sb="5" eb="7">
      <t xml:space="preserve">テイシュツシテクダサイ </t>
    </rPh>
    <rPh sb="19" eb="21">
      <t xml:space="preserve">エンソウスルバアイデ </t>
    </rPh>
    <rPh sb="27" eb="30">
      <t xml:space="preserve">ニュウリョクランガ </t>
    </rPh>
    <rPh sb="31" eb="33">
      <t xml:space="preserve">フソクスルバアイハ </t>
    </rPh>
    <rPh sb="39" eb="41">
      <t xml:space="preserve">テガキデ </t>
    </rPh>
    <rPh sb="43" eb="45">
      <t xml:space="preserve">キニュウシテクダサイ </t>
    </rPh>
    <phoneticPr fontId="6"/>
  </si>
  <si>
    <r>
      <rPr>
        <sz val="12"/>
        <color rgb="FFFF0000"/>
        <rFont val="ＭＳ Ｐゴシック"/>
        <family val="2"/>
        <charset val="128"/>
      </rPr>
      <t>2曲演奏する団体は必ず提出してください。</t>
    </r>
    <r>
      <rPr>
        <sz val="12"/>
        <color theme="1"/>
        <rFont val="ＭＳ Ｐゴシック"/>
        <family val="2"/>
        <charset val="128"/>
      </rPr>
      <t>メドレーを演奏する場合で、入力欄が不足する場合は、手書きで記入してください。</t>
    </r>
    <rPh sb="1" eb="2">
      <t xml:space="preserve">キョク </t>
    </rPh>
    <rPh sb="2" eb="4">
      <t xml:space="preserve">エンソウスルダンタイハ </t>
    </rPh>
    <rPh sb="9" eb="10">
      <t xml:space="preserve">カナラズ </t>
    </rPh>
    <rPh sb="11" eb="13">
      <t xml:space="preserve">テイシュツシテクダサイ </t>
    </rPh>
    <rPh sb="25" eb="27">
      <t xml:space="preserve">エンソウスルバアイデ </t>
    </rPh>
    <rPh sb="33" eb="36">
      <t xml:space="preserve">ニュウリョクランガ </t>
    </rPh>
    <rPh sb="37" eb="39">
      <t xml:space="preserve">フソクスルバアイハ </t>
    </rPh>
    <rPh sb="45" eb="47">
      <t xml:space="preserve">テガキデ </t>
    </rPh>
    <rPh sb="49" eb="51">
      <t xml:space="preserve">キニュウシテクダサイ </t>
    </rPh>
    <phoneticPr fontId="6"/>
  </si>
  <si>
    <t>演奏曲目１</t>
    <rPh sb="0" eb="4">
      <t xml:space="preserve">エンソウキョクモク </t>
    </rPh>
    <phoneticPr fontId="6"/>
  </si>
  <si>
    <t>演奏曲目２</t>
    <rPh sb="0" eb="4">
      <t xml:space="preserve">エンソウキョクモク </t>
    </rPh>
    <phoneticPr fontId="6"/>
  </si>
  <si>
    <t>全団体必ず提出してください。</t>
    <rPh sb="0" eb="3">
      <t xml:space="preserve">ゼンダンタイ </t>
    </rPh>
    <rPh sb="3" eb="4">
      <t xml:space="preserve">カナラズ </t>
    </rPh>
    <rPh sb="5" eb="7">
      <t xml:space="preserve">テイシュツシテクダサイ </t>
    </rPh>
    <phoneticPr fontId="6"/>
  </si>
  <si>
    <t>２曲演奏する団体は必ず提出してください。</t>
    <rPh sb="1" eb="2">
      <t xml:space="preserve">キョク </t>
    </rPh>
    <rPh sb="2" eb="4">
      <t xml:space="preserve">エンソウスル </t>
    </rPh>
    <rPh sb="6" eb="8">
      <t xml:space="preserve">ダンタイハ </t>
    </rPh>
    <rPh sb="9" eb="10">
      <t xml:space="preserve">カナラズ </t>
    </rPh>
    <rPh sb="11" eb="13">
      <t xml:space="preserve">テイシュツ </t>
    </rPh>
    <phoneticPr fontId="6"/>
  </si>
  <si>
    <t>楽章のアナウンスが必要な場合は、印刷後に記入してください。</t>
    <rPh sb="0" eb="2">
      <t xml:space="preserve">ガクショウノ </t>
    </rPh>
    <rPh sb="16" eb="19">
      <t xml:space="preserve">インサツゴ </t>
    </rPh>
    <rPh sb="20" eb="22">
      <t xml:space="preserve">キニュウシテクダサイ </t>
    </rPh>
    <phoneticPr fontId="6"/>
  </si>
  <si>
    <t>次は[2曲目の演奏曲目]または [入場券に関する情報] を入力してください</t>
    <rPh sb="0" eb="1">
      <t xml:space="preserve">ツギハ </t>
    </rPh>
    <rPh sb="4" eb="7">
      <t xml:space="preserve">キョクモノ </t>
    </rPh>
    <rPh sb="7" eb="11">
      <t xml:space="preserve">エンソウキョクモク </t>
    </rPh>
    <rPh sb="17" eb="20">
      <t xml:space="preserve">ニュウジョウケｎ </t>
    </rPh>
    <rPh sb="29" eb="31">
      <t xml:space="preserve">ニュウリョクシテクダサイ </t>
    </rPh>
    <phoneticPr fontId="6"/>
  </si>
  <si>
    <t>吹奏楽祭における当団体の演奏について、吹奏楽連盟指定の各社により、
写真撮影・販売されることを</t>
    <rPh sb="0" eb="4">
      <t xml:space="preserve">スイソウガクサイ </t>
    </rPh>
    <rPh sb="9" eb="11">
      <t xml:space="preserve">トウダンタイノ </t>
    </rPh>
    <rPh sb="12" eb="14">
      <t xml:space="preserve">エンソウニツイテ </t>
    </rPh>
    <rPh sb="19" eb="26">
      <t xml:space="preserve">スイソウガクレンメイシテイノ </t>
    </rPh>
    <phoneticPr fontId="6"/>
  </si>
  <si>
    <t>吹奏楽祭プログラムに、団体名・指揮者名が記載されることを</t>
    <rPh sb="0" eb="4">
      <t xml:space="preserve">スイソウガクサイ </t>
    </rPh>
    <rPh sb="11" eb="14">
      <t xml:space="preserve">ダンタイメイ </t>
    </rPh>
    <rPh sb="15" eb="19">
      <t xml:space="preserve">シキシャメイ </t>
    </rPh>
    <rPh sb="20" eb="21">
      <t xml:space="preserve">キサイサレルコトヲ </t>
    </rPh>
    <phoneticPr fontId="6"/>
  </si>
  <si>
    <t>＊吹奏楽祭プログラムに、団体名・指揮者名・が記載されることを</t>
    <rPh sb="1" eb="5">
      <t xml:space="preserve">スイソウガクサイ </t>
    </rPh>
    <rPh sb="12" eb="15">
      <t xml:space="preserve">ダンタイメイ </t>
    </rPh>
    <rPh sb="16" eb="20">
      <t xml:space="preserve">シキシャメイ </t>
    </rPh>
    <rPh sb="22" eb="23">
      <t xml:space="preserve">キサイサレルコトヲ </t>
    </rPh>
    <phoneticPr fontId="6"/>
  </si>
  <si>
    <t>一般</t>
    <rPh sb="0" eb="2">
      <t xml:space="preserve">イッパｎ </t>
    </rPh>
    <phoneticPr fontId="6"/>
  </si>
  <si>
    <t>学生（小・中・高）</t>
    <rPh sb="0" eb="2">
      <t xml:space="preserve">ガクセイ </t>
    </rPh>
    <rPh sb="3" eb="4">
      <t xml:space="preserve">ショウ </t>
    </rPh>
    <rPh sb="5" eb="6">
      <t xml:space="preserve">チュウ </t>
    </rPh>
    <rPh sb="7" eb="8">
      <t xml:space="preserve">コウ </t>
    </rPh>
    <phoneticPr fontId="6"/>
  </si>
  <si>
    <t>＊吹奏楽祭における当団体の演奏について、吹奏楽連盟指定の
　各社により、写真撮影・販売されることを</t>
    <rPh sb="1" eb="5">
      <t xml:space="preserve">スイソウガクサイ </t>
    </rPh>
    <rPh sb="10" eb="12">
      <t xml:space="preserve">トウダンタイノ </t>
    </rPh>
    <rPh sb="13" eb="15">
      <t xml:space="preserve">エンソウニツイテ </t>
    </rPh>
    <rPh sb="20" eb="26">
      <t xml:space="preserve">スイソウガクレンメイシテイノ </t>
    </rPh>
    <phoneticPr fontId="6"/>
  </si>
  <si>
    <t>学　生
(小・中・高)</t>
    <rPh sb="0" eb="3">
      <t xml:space="preserve">ガクセイ </t>
    </rPh>
    <rPh sb="4" eb="5">
      <t xml:space="preserve">ショウ </t>
    </rPh>
    <rPh sb="6" eb="7">
      <t xml:space="preserve">チュウ </t>
    </rPh>
    <rPh sb="8" eb="9">
      <t xml:space="preserve">コウ </t>
    </rPh>
    <phoneticPr fontId="6"/>
  </si>
  <si>
    <t>一　般</t>
    <rPh sb="0" eb="3">
      <t xml:space="preserve">イッパｎ </t>
    </rPh>
    <phoneticPr fontId="6"/>
  </si>
  <si>
    <t>※座席を利用する場合は、入場券が必要です。</t>
    <phoneticPr fontId="6"/>
  </si>
  <si>
    <t>※前売券、当日券ともに同一金額です。</t>
    <rPh sb="1" eb="4">
      <t xml:space="preserve">マエウリケｎ </t>
    </rPh>
    <rPh sb="5" eb="8">
      <t xml:space="preserve">トウジツケントモニ </t>
    </rPh>
    <rPh sb="11" eb="15">
      <t xml:space="preserve">ドウイツキンガクデス </t>
    </rPh>
    <phoneticPr fontId="6"/>
  </si>
  <si>
    <r>
      <t>入場券</t>
    </r>
    <r>
      <rPr>
        <sz val="14"/>
        <color rgb="FFFF0000"/>
        <rFont val="ＭＳ Ｐゴシック"/>
        <family val="2"/>
        <charset val="128"/>
      </rPr>
      <t>購入枚数</t>
    </r>
    <r>
      <rPr>
        <sz val="14"/>
        <color theme="1"/>
        <rFont val="ＭＳ Ｐゴシック"/>
        <family val="2"/>
        <charset val="128"/>
      </rPr>
      <t>を入力してください</t>
    </r>
    <rPh sb="0" eb="3">
      <t xml:space="preserve">ニュウジョウケｎ </t>
    </rPh>
    <rPh sb="3" eb="5">
      <t xml:space="preserve">コウニュウマイスウ </t>
    </rPh>
    <rPh sb="5" eb="7">
      <t xml:space="preserve">キボウマイスウ </t>
    </rPh>
    <rPh sb="8" eb="10">
      <t xml:space="preserve">ニュウリョクシテクダサイ </t>
    </rPh>
    <phoneticPr fontId="6"/>
  </si>
  <si>
    <t>※「購入枚数」指定のため、すべて購入していただきます。大会当日を含め、返券は受け付けません。</t>
    <rPh sb="2" eb="6">
      <t xml:space="preserve">コウニュウマイスウ </t>
    </rPh>
    <rPh sb="7" eb="9">
      <t xml:space="preserve">シテイノタメ </t>
    </rPh>
    <rPh sb="16" eb="18">
      <t xml:space="preserve">コウニュウシテイタダキマス </t>
    </rPh>
    <rPh sb="27" eb="31">
      <t xml:space="preserve">タイカイトウジツヲフクメ </t>
    </rPh>
    <rPh sb="35" eb="37">
      <t xml:space="preserve">ヘンケン </t>
    </rPh>
    <rPh sb="38" eb="39">
      <t xml:space="preserve">ウケツケマセｎ </t>
    </rPh>
    <phoneticPr fontId="6"/>
  </si>
  <si>
    <t>入場券購入枚数</t>
    <rPh sb="0" eb="3">
      <t xml:space="preserve">ニュウジョウケン </t>
    </rPh>
    <rPh sb="3" eb="5">
      <t xml:space="preserve">コウニュウ </t>
    </rPh>
    <rPh sb="5" eb="7">
      <t xml:space="preserve">キボウマイスウ </t>
    </rPh>
    <phoneticPr fontId="6"/>
  </si>
  <si>
    <t>赤枠(各項目の［日本語］)の内容がプログラムに掲載されます。</t>
    <rPh sb="0" eb="2">
      <t xml:space="preserve">アカワクノ </t>
    </rPh>
    <rPh sb="3" eb="4">
      <t xml:space="preserve">カク </t>
    </rPh>
    <rPh sb="4" eb="6">
      <t xml:space="preserve">コウモクノ </t>
    </rPh>
    <rPh sb="8" eb="11">
      <t xml:space="preserve">ニホンゴ </t>
    </rPh>
    <rPh sb="14" eb="16">
      <t xml:space="preserve">ナイヨウガ </t>
    </rPh>
    <rPh sb="23" eb="25">
      <t xml:space="preserve">ケイサイサレマス </t>
    </rPh>
    <phoneticPr fontId="6"/>
  </si>
  <si>
    <t>ミスのないように入力をお願いします。</t>
    <rPh sb="8" eb="10">
      <t xml:space="preserve">ニュウリョクヲ </t>
    </rPh>
    <phoneticPr fontId="6"/>
  </si>
  <si>
    <t>第65回吹奏楽祭</t>
    <rPh sb="0" eb="1">
      <t xml:space="preserve">ダイ </t>
    </rPh>
    <rPh sb="3" eb="4">
      <t xml:space="preserve">カイ </t>
    </rPh>
    <rPh sb="4" eb="8">
      <t xml:space="preserve">スイソウガクサイ </t>
    </rPh>
    <phoneticPr fontId="6"/>
  </si>
  <si>
    <t>黒崎ひびしんホール</t>
    <rPh sb="0" eb="2">
      <t>クロサキヒビシンホール</t>
    </rPh>
    <phoneticPr fontId="6"/>
  </si>
  <si>
    <t>ただいまの演奏は</t>
    <phoneticPr fontId="6"/>
  </si>
  <si>
    <t>　のみなさんでした。</t>
    <phoneticPr fontId="6"/>
  </si>
  <si>
    <t>← 参加申込書に [職印] が必要</t>
    <rPh sb="2" eb="7">
      <t xml:space="preserve">サンカモウシコミショ </t>
    </rPh>
    <rPh sb="10" eb="12">
      <t xml:space="preserve">ショクイｎ </t>
    </rPh>
    <rPh sb="15" eb="17">
      <t xml:space="preserve">ヒツヨウ </t>
    </rPh>
    <phoneticPr fontId="6"/>
  </si>
  <si>
    <t>← 携帯電話の番号</t>
    <rPh sb="2" eb="6">
      <t xml:space="preserve">ケイタイデンワノ </t>
    </rPh>
    <rPh sb="7" eb="9">
      <t xml:space="preserve">バンゴウ </t>
    </rPh>
    <phoneticPr fontId="6"/>
  </si>
  <si>
    <t>「団体名」、「指揮者氏名」、「出演者数」がプログラムに掲載されます。</t>
    <rPh sb="1" eb="4">
      <t xml:space="preserve">ダンタイメイ </t>
    </rPh>
    <rPh sb="7" eb="10">
      <t xml:space="preserve">シキシャメイ </t>
    </rPh>
    <rPh sb="10" eb="12">
      <t xml:space="preserve">シメイ </t>
    </rPh>
    <rPh sb="15" eb="19">
      <t xml:space="preserve">シュツエンシャスウ </t>
    </rPh>
    <rPh sb="27" eb="29">
      <t xml:space="preserve">ケイサイサレマス </t>
    </rPh>
    <phoneticPr fontId="6"/>
  </si>
  <si>
    <t>プログラム　　　　　　　　　　　　　番</t>
    <rPh sb="18" eb="19">
      <t xml:space="preserve">バｎ </t>
    </rPh>
    <phoneticPr fontId="6"/>
  </si>
  <si>
    <t>作曲1</t>
    <rPh sb="0" eb="2">
      <t xml:space="preserve">サッキョク </t>
    </rPh>
    <phoneticPr fontId="6"/>
  </si>
  <si>
    <t>編曲1</t>
    <rPh sb="0" eb="2">
      <t xml:space="preserve">ヘンキョク </t>
    </rPh>
    <phoneticPr fontId="6"/>
  </si>
  <si>
    <t>作曲2</t>
    <rPh sb="0" eb="2">
      <t xml:space="preserve">サッキョク </t>
    </rPh>
    <phoneticPr fontId="6"/>
  </si>
  <si>
    <t>編曲2</t>
    <rPh sb="0" eb="2">
      <t xml:space="preserve">ヘンキョク </t>
    </rPh>
    <phoneticPr fontId="6"/>
  </si>
  <si>
    <t>← 全角７文字分で入力</t>
    <rPh sb="2" eb="4">
      <t xml:space="preserve">ゼンカク </t>
    </rPh>
    <rPh sb="5" eb="8">
      <t xml:space="preserve">モジブンデ </t>
    </rPh>
    <rPh sb="9" eb="11">
      <t xml:space="preserve">ニュウリョク </t>
    </rPh>
    <phoneticPr fontId="6"/>
  </si>
  <si>
    <t>プログラムの原稿に使用する情報が含まれています。正確に入力をお願いします。</t>
    <rPh sb="9" eb="11">
      <t xml:space="preserve">シヨウスル </t>
    </rPh>
    <rPh sb="24" eb="26">
      <t xml:space="preserve">セイカクニニュウリョクヲオネガイシマス </t>
    </rPh>
    <phoneticPr fontId="6"/>
  </si>
  <si>
    <t>.</t>
    <phoneticPr fontId="6"/>
  </si>
  <si>
    <t>作曲</t>
    <rPh sb="0" eb="2">
      <t xml:space="preserve">サッキョク </t>
    </rPh>
    <phoneticPr fontId="6"/>
  </si>
  <si>
    <t>編曲</t>
    <rPh sb="0" eb="2">
      <t xml:space="preserve">ヘンキョク </t>
    </rPh>
    <phoneticPr fontId="6"/>
  </si>
  <si>
    <t>このファイルは【プログラム内容】と一緒にメールで送信してください。</t>
    <rPh sb="17" eb="19">
      <t xml:space="preserve">イッショニ </t>
    </rPh>
    <rPh sb="24" eb="26">
      <t xml:space="preserve">ソウシンシテクダサイ </t>
    </rPh>
    <phoneticPr fontId="6"/>
  </si>
  <si>
    <t>内容の一部をプログラム作成に使用します。</t>
    <rPh sb="0" eb="2">
      <t xml:space="preserve">ナイヨウノイチブヲ </t>
    </rPh>
    <phoneticPr fontId="6"/>
  </si>
  <si>
    <t>ファイル送信時にチケット枚数が空欄でも問題ありません。(代表者会議で提出する参加申込書には枚数が必要です)</t>
    <rPh sb="15" eb="17">
      <t xml:space="preserve">クウランデモ </t>
    </rPh>
    <rPh sb="19" eb="21">
      <t xml:space="preserve">モンダイアリマセｎ </t>
    </rPh>
    <rPh sb="28" eb="33">
      <t xml:space="preserve">ダイヒョウシャカイギデテイシュツスル </t>
    </rPh>
    <rPh sb="38" eb="43">
      <t xml:space="preserve">サンカモウシコミショニハ </t>
    </rPh>
    <rPh sb="45" eb="47">
      <t xml:space="preserve">マイスウガヒツヨウデス </t>
    </rPh>
    <phoneticPr fontId="6"/>
  </si>
  <si>
    <t>← 購入する枚数です</t>
    <rPh sb="2" eb="4">
      <t xml:space="preserve">コウニュウスルマイスウデス </t>
    </rPh>
    <phoneticPr fontId="6"/>
  </si>
  <si>
    <t>＊プログラム内容と参加申込書データは、代表者会議2日前の19時までに、指定されたメールアドレスに送信してください。</t>
    <rPh sb="9" eb="14">
      <t xml:space="preserve">サンカモウシコミショ </t>
    </rPh>
    <rPh sb="19" eb="24">
      <t xml:space="preserve">ダイヒョウシャカイギノ </t>
    </rPh>
    <rPh sb="25" eb="27">
      <t xml:space="preserve">ニチマエノ </t>
    </rPh>
    <rPh sb="30" eb="31">
      <t xml:space="preserve">ジマデニ </t>
    </rPh>
    <rPh sb="35" eb="37">
      <t xml:space="preserve">シテイサレタ </t>
    </rPh>
    <rPh sb="48" eb="50">
      <t xml:space="preserve">ソウシンシテクダサイ </t>
    </rPh>
    <phoneticPr fontId="6"/>
  </si>
  <si>
    <t>役員のみなさまへ</t>
    <rPh sb="0" eb="2">
      <t xml:space="preserve">ヤクインノミナサマヘ </t>
    </rPh>
    <phoneticPr fontId="6"/>
  </si>
  <si>
    <t>このシートはイメージ確認のために表示してあります。</t>
    <rPh sb="16" eb="18">
      <t xml:space="preserve">ヒョウジシテアリマス </t>
    </rPh>
    <phoneticPr fontId="6"/>
  </si>
  <si>
    <t>実際は非表示にします。</t>
    <rPh sb="0" eb="2">
      <t xml:space="preserve">ジッサイハ </t>
    </rPh>
    <rPh sb="3" eb="6">
      <t xml:space="preserve">ヒヒョウジニシマス </t>
    </rPh>
    <phoneticPr fontId="6"/>
  </si>
  <si>
    <t>演奏曲目（上段にご記入ください）</t>
    <rPh sb="0" eb="4">
      <t xml:space="preserve">エンソウキョクモク </t>
    </rPh>
    <rPh sb="5" eb="7">
      <t xml:space="preserve">ジョウダンニ </t>
    </rPh>
    <phoneticPr fontId="1"/>
  </si>
  <si>
    <t>入力内容を修正させていただくことがあります。あらかじめご承知おきください。</t>
    <rPh sb="0" eb="4">
      <t xml:space="preserve">ニュウリョクナイヨウ </t>
    </rPh>
    <rPh sb="5" eb="7">
      <t xml:space="preserve">シュウセイサセテイタダクコトガアリマス </t>
    </rPh>
    <phoneticPr fontId="6"/>
  </si>
  <si>
    <t>入力ができない文字は★を入力し【プログラム内容】をプリントした用紙に朱書きしてください。</t>
    <rPh sb="0" eb="2">
      <t xml:space="preserve">ニュウリョクガデキナイモジハ </t>
    </rPh>
    <rPh sb="12" eb="14">
      <t xml:space="preserve">ニュウリョクシ </t>
    </rPh>
    <rPh sb="31" eb="33">
      <t xml:space="preserve">ヨウシニ </t>
    </rPh>
    <rPh sb="34" eb="36">
      <t xml:space="preserve">シュガキシテクダサイ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</si>
</sst>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quot;¥&quot;#,##0_);[Red]\(&quot;¥&quot;#,##0\)"/>
  </numFmts>
  <fonts count="41">
    <font>
      <sz val="12"/>
      <color theme="1"/>
      <name val="ＭＳ Ｐゴシック"/>
      <family val="2"/>
      <charset val="128"/>
    </font>
    <font>
      <sz val="6"/>
      <name val="Yu Gothic"/>
      <family val="2"/>
      <charset val="128"/>
    </font>
    <font>
      <sz val="14"/>
      <color theme="1"/>
      <name val="ＭＳ Ｐゴシック"/>
      <family val="2"/>
      <charset val="128"/>
    </font>
    <font>
      <sz val="13"/>
      <color theme="1"/>
      <name val="ＭＳ Ｐゴシック"/>
      <family val="2"/>
      <charset val="128"/>
    </font>
    <font>
      <sz val="15"/>
      <color theme="1"/>
      <name val="ＭＳ Ｐゴシック"/>
      <family val="2"/>
      <charset val="128"/>
    </font>
    <font>
      <sz val="22"/>
      <color theme="1"/>
      <name val="ＭＳ Ｐゴシック"/>
      <family val="2"/>
      <charset val="128"/>
    </font>
    <font>
      <sz val="6"/>
      <name val="ＭＳ Ｐゴシック"/>
      <family val="2"/>
      <charset val="128"/>
    </font>
    <font>
      <sz val="20"/>
      <color theme="1"/>
      <name val="ＭＳ Ｐゴシック"/>
      <family val="2"/>
      <charset val="128"/>
    </font>
    <font>
      <sz val="16"/>
      <color theme="1"/>
      <name val="ＭＳ Ｐゴシック"/>
      <family val="2"/>
      <charset val="128"/>
    </font>
    <font>
      <sz val="12"/>
      <color rgb="FFFF0000"/>
      <name val="ＭＳ Ｐゴシック"/>
      <family val="2"/>
      <charset val="128"/>
    </font>
    <font>
      <sz val="18"/>
      <color theme="0"/>
      <name val="ＭＳ Ｐゴシック"/>
      <family val="2"/>
      <charset val="128"/>
    </font>
    <font>
      <sz val="26"/>
      <color theme="0"/>
      <name val="ＭＳ Ｐゴシック"/>
      <family val="2"/>
      <charset val="128"/>
    </font>
    <font>
      <sz val="14"/>
      <color theme="0"/>
      <name val="ＭＳ Ｐゴシック"/>
      <family val="2"/>
      <charset val="128"/>
    </font>
    <font>
      <sz val="22"/>
      <color theme="0"/>
      <name val="ＭＳ Ｐゴシック"/>
      <family val="2"/>
      <charset val="128"/>
    </font>
    <font>
      <sz val="26"/>
      <color theme="1"/>
      <name val="ＭＳ Ｐゴシック"/>
      <family val="2"/>
      <charset val="128"/>
    </font>
    <font>
      <sz val="20"/>
      <color theme="0"/>
      <name val="ＭＳ Ｐゴシック"/>
      <family val="2"/>
      <charset val="128"/>
    </font>
    <font>
      <sz val="12"/>
      <color theme="1"/>
      <name val="ＭＳ ゴシック"/>
      <family val="2"/>
      <charset val="128"/>
    </font>
    <font>
      <sz val="14"/>
      <color rgb="FFFFFF00"/>
      <name val="ＭＳ Ｐゴシック"/>
      <family val="2"/>
      <charset val="128"/>
    </font>
    <font>
      <sz val="14"/>
      <color theme="1"/>
      <name val="ＭＳ ゴシック"/>
      <family val="2"/>
      <charset val="128"/>
    </font>
    <font>
      <sz val="11"/>
      <color theme="1"/>
      <name val="ＭＳ Ｐゴシック"/>
      <family val="2"/>
      <charset val="128"/>
    </font>
    <font>
      <b/>
      <sz val="22"/>
      <color theme="1"/>
      <name val="ＭＳ Ｐゴシック"/>
      <family val="2"/>
      <charset val="128"/>
    </font>
    <font>
      <sz val="20"/>
      <color rgb="FFFFFF00"/>
      <name val="ＭＳ Ｐゴシック"/>
      <family val="2"/>
      <charset val="128"/>
    </font>
    <font>
      <b/>
      <sz val="14"/>
      <color theme="1"/>
      <name val="ＭＳ Ｐゴシック"/>
      <family val="2"/>
      <charset val="128"/>
    </font>
    <font>
      <b/>
      <sz val="12"/>
      <color rgb="FFFF0000"/>
      <name val="ＭＳ Ｐゴシック"/>
      <family val="2"/>
      <charset val="128"/>
    </font>
    <font>
      <sz val="14"/>
      <color rgb="FFFF0000"/>
      <name val="ＭＳ Ｐゴシック"/>
      <family val="2"/>
      <charset val="128"/>
    </font>
    <font>
      <sz val="18"/>
      <color theme="1"/>
      <name val="ＭＳ Ｐゴシック"/>
      <family val="2"/>
      <charset val="128"/>
    </font>
    <font>
      <sz val="14"/>
      <name val="ＭＳ Ｐゴシック"/>
      <family val="2"/>
      <charset val="128"/>
    </font>
    <font>
      <sz val="12"/>
      <name val="ＭＳ Ｐゴシック"/>
      <family val="2"/>
      <charset val="128"/>
    </font>
    <font>
      <b/>
      <sz val="20"/>
      <color theme="1"/>
      <name val="ＭＳ Ｐゴシック"/>
      <family val="2"/>
      <charset val="128"/>
    </font>
    <font>
      <sz val="9"/>
      <color theme="1"/>
      <name val="ＭＳ Ｐゴシック"/>
      <family val="2"/>
      <charset val="128"/>
    </font>
    <font>
      <sz val="9"/>
      <color theme="0"/>
      <name val="ＭＳ Ｐゴシック"/>
      <family val="2"/>
      <charset val="128"/>
    </font>
    <font>
      <sz val="16"/>
      <color rgb="FFFF0000"/>
      <name val="ＭＳ Ｐゴシック"/>
      <family val="2"/>
      <charset val="128"/>
    </font>
    <font>
      <sz val="11"/>
      <color rgb="FFFF0000"/>
      <name val="ＭＳ Ｐゴシック"/>
      <family val="2"/>
      <charset val="128"/>
    </font>
    <font>
      <b/>
      <sz val="16"/>
      <name val="ＭＳ Ｐゴシック"/>
      <family val="2"/>
      <charset val="128"/>
    </font>
    <font>
      <b/>
      <sz val="16"/>
      <color rgb="FFFF0000"/>
      <name val="ＭＳ Ｐゴシック"/>
      <family val="2"/>
      <charset val="128"/>
    </font>
    <font>
      <b/>
      <sz val="14"/>
      <color rgb="FFFF0000"/>
      <name val="ＭＳ Ｐゴシック"/>
      <family val="2"/>
      <charset val="128"/>
    </font>
    <font>
      <sz val="10"/>
      <name val="ＭＳ Ｐゴシック"/>
      <family val="2"/>
      <charset val="128"/>
    </font>
    <font>
      <sz val="12"/>
      <color rgb="FFFF0000"/>
      <name val="ＭＳ ゴシック"/>
      <family val="2"/>
      <charset val="128"/>
    </font>
    <font>
      <sz val="16"/>
      <color theme="1"/>
      <name val="ＭＳ ゴシック"/>
      <family val="2"/>
      <charset val="128"/>
    </font>
    <font>
      <sz val="12"/>
      <color theme="1"/>
      <name val="ＭＳ Ｐ明朝"/>
      <family val="1"/>
      <charset val="128"/>
    </font>
    <font>
      <sz val="18"/>
      <color rgb="FFFF0000"/>
      <name val="ＭＳ Ｐゴシック"/>
      <family val="2"/>
      <charset val="128"/>
    </font>
  </fonts>
  <fills count="12">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7030A0"/>
        <bgColor indexed="64"/>
      </patternFill>
    </fill>
    <fill>
      <patternFill patternType="solid">
        <fgColor theme="0"/>
        <bgColor indexed="64"/>
      </patternFill>
    </fill>
    <fill>
      <patternFill patternType="solid">
        <fgColor theme="4" tint="0.79998168889431442"/>
        <bgColor indexed="64"/>
      </patternFill>
    </fill>
    <fill>
      <patternFill patternType="solid">
        <fgColor rgb="FFFFD8F5"/>
        <bgColor indexed="64"/>
      </patternFill>
    </fill>
    <fill>
      <patternFill patternType="solid">
        <fgColor rgb="FF00B0F0"/>
        <bgColor indexed="64"/>
      </patternFill>
    </fill>
  </fills>
  <borders count="184">
    <border>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style="thick">
        <color indexed="64"/>
      </bottom>
      <diagonal/>
    </border>
    <border>
      <left/>
      <right style="thick">
        <color indexed="64"/>
      </right>
      <top/>
      <bottom/>
      <diagonal/>
    </border>
    <border>
      <left/>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dashed">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auto="1"/>
      </left>
      <right style="dashed">
        <color auto="1"/>
      </right>
      <top style="thin">
        <color indexed="64"/>
      </top>
      <bottom/>
      <diagonal/>
    </border>
    <border>
      <left style="dashed">
        <color auto="1"/>
      </left>
      <right style="thin">
        <color indexed="64"/>
      </right>
      <top style="thin">
        <color indexed="64"/>
      </top>
      <bottom/>
      <diagonal/>
    </border>
    <border>
      <left style="dashed">
        <color indexed="64"/>
      </left>
      <right/>
      <top style="thin">
        <color indexed="64"/>
      </top>
      <bottom style="thin">
        <color indexed="64"/>
      </bottom>
      <diagonal/>
    </border>
    <border>
      <left style="thick">
        <color indexed="64"/>
      </left>
      <right style="dashed">
        <color indexed="64"/>
      </right>
      <top style="thick">
        <color indexed="64"/>
      </top>
      <bottom style="thick">
        <color indexed="64"/>
      </bottom>
      <diagonal/>
    </border>
    <border>
      <left style="dashed">
        <color indexed="64"/>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
      <left/>
      <right style="dashed">
        <color indexed="64"/>
      </right>
      <top style="thin">
        <color indexed="64"/>
      </top>
      <bottom style="thin">
        <color indexed="64"/>
      </bottom>
      <diagonal/>
    </border>
    <border>
      <left style="thin">
        <color indexed="64"/>
      </left>
      <right style="dashed">
        <color auto="1"/>
      </right>
      <top style="thin">
        <color indexed="64"/>
      </top>
      <bottom/>
      <diagonal/>
    </border>
    <border>
      <left style="dashed">
        <color indexed="64"/>
      </left>
      <right style="thin">
        <color indexed="64"/>
      </right>
      <top/>
      <bottom/>
      <diagonal/>
    </border>
    <border>
      <left style="thin">
        <color indexed="64"/>
      </left>
      <right style="thick">
        <color indexed="64"/>
      </right>
      <top/>
      <bottom/>
      <diagonal/>
    </border>
    <border>
      <left/>
      <right style="thick">
        <color indexed="64"/>
      </right>
      <top style="medium">
        <color indexed="64"/>
      </top>
      <bottom/>
      <diagonal/>
    </border>
    <border>
      <left/>
      <right style="thick">
        <color indexed="64"/>
      </right>
      <top/>
      <bottom style="medium">
        <color indexed="64"/>
      </bottom>
      <diagonal/>
    </border>
    <border>
      <left style="dashed">
        <color auto="1"/>
      </left>
      <right style="thin">
        <color indexed="64"/>
      </right>
      <top/>
      <bottom style="thin">
        <color indexed="64"/>
      </bottom>
      <diagonal/>
    </border>
    <border>
      <left style="thin">
        <color indexed="64"/>
      </left>
      <right style="dashed">
        <color auto="1"/>
      </right>
      <top/>
      <bottom style="thin">
        <color indexed="64"/>
      </bottom>
      <diagonal/>
    </border>
    <border>
      <left style="dashed">
        <color auto="1"/>
      </left>
      <right style="dashed">
        <color auto="1"/>
      </right>
      <top/>
      <bottom style="thin">
        <color indexed="64"/>
      </bottom>
      <diagonal/>
    </border>
    <border>
      <left/>
      <right style="dashed">
        <color auto="1"/>
      </right>
      <top/>
      <bottom style="thin">
        <color indexed="64"/>
      </bottom>
      <diagonal/>
    </border>
    <border>
      <left style="thick">
        <color indexed="64"/>
      </left>
      <right style="thin">
        <color indexed="64"/>
      </right>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top style="dashed">
        <color indexed="64"/>
      </top>
      <bottom style="thick">
        <color indexed="64"/>
      </bottom>
      <diagonal/>
    </border>
    <border>
      <left/>
      <right/>
      <top style="dashed">
        <color indexed="64"/>
      </top>
      <bottom style="thick">
        <color indexed="64"/>
      </bottom>
      <diagonal/>
    </border>
    <border>
      <left/>
      <right style="thin">
        <color indexed="64"/>
      </right>
      <top style="dashed">
        <color indexed="64"/>
      </top>
      <bottom style="thick">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medium">
        <color indexed="64"/>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ck">
        <color indexed="64"/>
      </right>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rgb="FFFF0000"/>
      </left>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auto="1"/>
      </right>
      <top style="thin">
        <color rgb="FFFF0000"/>
      </top>
      <bottom style="thin">
        <color rgb="FFFF0000"/>
      </bottom>
      <diagonal/>
    </border>
    <border>
      <left style="thin">
        <color auto="1"/>
      </left>
      <right style="medium">
        <color rgb="FFFF0000"/>
      </right>
      <top style="thin">
        <color rgb="FFFF0000"/>
      </top>
      <bottom style="thin">
        <color rgb="FFFF0000"/>
      </bottom>
      <diagonal/>
    </border>
  </borders>
  <cellStyleXfs count="1">
    <xf numFmtId="0" fontId="0" fillId="0" borderId="0">
      <alignment vertical="center"/>
    </xf>
  </cellStyleXfs>
  <cellXfs count="482">
    <xf numFmtId="0" fontId="0" fillId="0" borderId="0" xfId="0">
      <alignment vertical="center"/>
    </xf>
    <xf numFmtId="0" fontId="0" fillId="3" borderId="0" xfId="0" applyFill="1" applyProtection="1">
      <alignment vertical="center"/>
      <protection hidden="1"/>
    </xf>
    <xf numFmtId="0" fontId="10" fillId="3" borderId="0" xfId="0" applyFont="1" applyFill="1" applyProtection="1">
      <alignment vertical="center"/>
      <protection hidden="1"/>
    </xf>
    <xf numFmtId="0" fontId="0" fillId="0" borderId="0" xfId="0" applyProtection="1">
      <alignment vertical="center"/>
      <protection hidden="1"/>
    </xf>
    <xf numFmtId="0" fontId="2" fillId="0" borderId="0" xfId="0" applyFont="1" applyProtection="1">
      <alignment vertical="center"/>
      <protection hidden="1"/>
    </xf>
    <xf numFmtId="0" fontId="9" fillId="2" borderId="0" xfId="0" applyFont="1" applyFill="1" applyProtection="1">
      <alignment vertical="center"/>
      <protection hidden="1"/>
    </xf>
    <xf numFmtId="0" fontId="0" fillId="0" borderId="28" xfId="0" applyBorder="1" applyProtection="1">
      <alignment vertical="center"/>
      <protection hidden="1"/>
    </xf>
    <xf numFmtId="0" fontId="0" fillId="0" borderId="29" xfId="0" applyBorder="1" applyProtection="1">
      <alignment vertical="center"/>
      <protection hidden="1"/>
    </xf>
    <xf numFmtId="0" fontId="0" fillId="0" borderId="27" xfId="0" applyBorder="1" applyProtection="1">
      <alignment vertical="center"/>
      <protection hidden="1"/>
    </xf>
    <xf numFmtId="0" fontId="0" fillId="0" borderId="47" xfId="0" applyBorder="1" applyAlignment="1" applyProtection="1">
      <alignment vertical="center" shrinkToFit="1"/>
      <protection hidden="1"/>
    </xf>
    <xf numFmtId="0" fontId="0" fillId="0" borderId="73" xfId="0" applyBorder="1" applyAlignment="1" applyProtection="1">
      <alignment vertical="center" shrinkToFit="1"/>
      <protection hidden="1"/>
    </xf>
    <xf numFmtId="0" fontId="0" fillId="0" borderId="37" xfId="0" applyBorder="1" applyAlignment="1" applyProtection="1">
      <alignment horizontal="center" vertical="center"/>
      <protection hidden="1"/>
    </xf>
    <xf numFmtId="0" fontId="0" fillId="0" borderId="74" xfId="0" applyBorder="1" applyProtection="1">
      <alignment vertical="center"/>
      <protection hidden="1"/>
    </xf>
    <xf numFmtId="0" fontId="0" fillId="0" borderId="42" xfId="0" applyBorder="1" applyAlignment="1" applyProtection="1">
      <alignment horizontal="center" vertical="center"/>
      <protection hidden="1"/>
    </xf>
    <xf numFmtId="0" fontId="0" fillId="0" borderId="17" xfId="0" applyBorder="1" applyProtection="1">
      <alignment vertical="center"/>
      <protection hidden="1"/>
    </xf>
    <xf numFmtId="0" fontId="0" fillId="0" borderId="18" xfId="0" applyBorder="1" applyAlignment="1" applyProtection="1">
      <alignment horizontal="right" vertical="center"/>
      <protection hidden="1"/>
    </xf>
    <xf numFmtId="0" fontId="0" fillId="0" borderId="68" xfId="0" applyBorder="1" applyAlignment="1" applyProtection="1">
      <alignment horizontal="right" vertical="center"/>
      <protection hidden="1"/>
    </xf>
    <xf numFmtId="0" fontId="0" fillId="0" borderId="75"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51" xfId="0" applyBorder="1" applyProtection="1">
      <alignment vertical="center"/>
      <protection hidden="1"/>
    </xf>
    <xf numFmtId="0" fontId="0" fillId="0" borderId="52" xfId="0" applyBorder="1" applyAlignment="1" applyProtection="1">
      <alignment horizontal="right" vertical="center"/>
      <protection hidden="1"/>
    </xf>
    <xf numFmtId="0" fontId="0" fillId="0" borderId="27" xfId="0" applyBorder="1" applyAlignment="1" applyProtection="1">
      <alignment horizontal="right" vertical="center"/>
      <protection hidden="1"/>
    </xf>
    <xf numFmtId="0" fontId="0" fillId="0" borderId="25" xfId="0" applyBorder="1" applyAlignment="1" applyProtection="1">
      <alignment horizontal="center" vertical="center"/>
      <protection hidden="1"/>
    </xf>
    <xf numFmtId="0" fontId="0" fillId="0" borderId="69" xfId="0" applyBorder="1" applyProtection="1">
      <alignment vertical="center"/>
      <protection hidden="1"/>
    </xf>
    <xf numFmtId="0" fontId="0" fillId="0" borderId="70" xfId="0" applyBorder="1" applyProtection="1">
      <alignment vertical="center"/>
      <protection hidden="1"/>
    </xf>
    <xf numFmtId="0" fontId="0" fillId="0" borderId="71" xfId="0" applyBorder="1" applyProtection="1">
      <alignment vertical="center"/>
      <protection hidden="1"/>
    </xf>
    <xf numFmtId="0" fontId="0" fillId="0" borderId="72" xfId="0" applyBorder="1" applyAlignment="1" applyProtection="1">
      <alignment horizontal="center" vertical="center"/>
      <protection hidden="1"/>
    </xf>
    <xf numFmtId="0" fontId="2" fillId="0" borderId="71" xfId="0" applyFont="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0" fillId="0" borderId="63" xfId="0" applyBorder="1" applyProtection="1">
      <alignment vertical="center"/>
      <protection hidden="1"/>
    </xf>
    <xf numFmtId="0" fontId="0" fillId="0" borderId="56" xfId="0" applyBorder="1" applyProtection="1">
      <alignment vertical="center"/>
      <protection hidden="1"/>
    </xf>
    <xf numFmtId="0" fontId="0" fillId="0" borderId="54" xfId="0" applyBorder="1" applyProtection="1">
      <alignment vertical="center"/>
      <protection hidden="1"/>
    </xf>
    <xf numFmtId="0" fontId="0" fillId="0" borderId="64" xfId="0" applyBorder="1" applyProtection="1">
      <alignment vertical="center"/>
      <protection hidden="1"/>
    </xf>
    <xf numFmtId="0" fontId="0" fillId="0" borderId="58" xfId="0" applyBorder="1" applyProtection="1">
      <alignment vertical="center"/>
      <protection hidden="1"/>
    </xf>
    <xf numFmtId="0" fontId="0" fillId="0" borderId="57" xfId="0" applyBorder="1" applyProtection="1">
      <alignment vertical="center"/>
      <protection hidden="1"/>
    </xf>
    <xf numFmtId="0" fontId="0" fillId="0" borderId="65" xfId="0" applyBorder="1" applyProtection="1">
      <alignment vertical="center"/>
      <protection hidden="1"/>
    </xf>
    <xf numFmtId="0" fontId="4" fillId="0" borderId="0" xfId="0" applyFont="1" applyAlignment="1" applyProtection="1">
      <protection hidden="1"/>
    </xf>
    <xf numFmtId="0" fontId="0" fillId="0" borderId="55" xfId="0" applyBorder="1" applyProtection="1">
      <alignment vertical="center"/>
      <protection hidden="1"/>
    </xf>
    <xf numFmtId="0" fontId="0" fillId="0" borderId="59" xfId="0" applyBorder="1" applyProtection="1">
      <alignment vertical="center"/>
      <protection hidden="1"/>
    </xf>
    <xf numFmtId="0" fontId="0" fillId="0" borderId="60" xfId="0" applyBorder="1" applyProtection="1">
      <alignment vertical="center"/>
      <protection hidden="1"/>
    </xf>
    <xf numFmtId="0" fontId="0" fillId="0" borderId="61" xfId="0" applyBorder="1" applyProtection="1">
      <alignment vertical="center"/>
      <protection hidden="1"/>
    </xf>
    <xf numFmtId="0" fontId="0" fillId="0" borderId="62" xfId="0" applyBorder="1" applyProtection="1">
      <alignment vertical="center"/>
      <protection hidden="1"/>
    </xf>
    <xf numFmtId="0" fontId="11" fillId="3" borderId="0" xfId="0" applyFont="1" applyFill="1" applyProtection="1">
      <alignment vertical="center"/>
      <protection hidden="1"/>
    </xf>
    <xf numFmtId="0" fontId="9" fillId="0" borderId="0" xfId="0" applyFont="1" applyProtection="1">
      <alignment vertical="center"/>
      <protection hidden="1"/>
    </xf>
    <xf numFmtId="0" fontId="2" fillId="2" borderId="0" xfId="0" applyFont="1" applyFill="1" applyAlignment="1" applyProtection="1">
      <alignment horizontal="center" vertical="center"/>
      <protection hidden="1"/>
    </xf>
    <xf numFmtId="0" fontId="12" fillId="7" borderId="0" xfId="0" applyFont="1" applyFill="1" applyAlignment="1" applyProtection="1">
      <alignment horizontal="center" vertical="center"/>
      <protection hidden="1"/>
    </xf>
    <xf numFmtId="0" fontId="13" fillId="3" borderId="0" xfId="0" applyFont="1" applyFill="1" applyProtection="1">
      <alignment vertical="center"/>
      <protection hidden="1"/>
    </xf>
    <xf numFmtId="14" fontId="0" fillId="0" borderId="0" xfId="0" applyNumberFormat="1">
      <alignment vertical="center"/>
    </xf>
    <xf numFmtId="0" fontId="0" fillId="6" borderId="0" xfId="0" applyFill="1" applyProtection="1">
      <alignment vertical="center"/>
      <protection hidden="1"/>
    </xf>
    <xf numFmtId="0" fontId="14" fillId="8" borderId="0" xfId="0" applyFont="1" applyFill="1" applyProtection="1">
      <alignment vertical="center"/>
      <protection hidden="1"/>
    </xf>
    <xf numFmtId="0" fontId="0" fillId="8" borderId="0" xfId="0" applyFill="1" applyProtection="1">
      <alignment vertical="center"/>
      <protection hidden="1"/>
    </xf>
    <xf numFmtId="0" fontId="15" fillId="3" borderId="0" xfId="0" applyFont="1" applyFill="1" applyProtection="1">
      <alignment vertical="center"/>
      <protection hidden="1"/>
    </xf>
    <xf numFmtId="0" fontId="0" fillId="9" borderId="12" xfId="0" applyFill="1" applyBorder="1">
      <alignment vertical="center"/>
    </xf>
    <xf numFmtId="0" fontId="8" fillId="8" borderId="0" xfId="0" applyFont="1" applyFill="1" applyProtection="1">
      <alignment vertical="center"/>
      <protection hidden="1"/>
    </xf>
    <xf numFmtId="49" fontId="0" fillId="0" borderId="0" xfId="0" applyNumberFormat="1" applyAlignment="1">
      <alignment horizontal="center" vertical="center"/>
    </xf>
    <xf numFmtId="49" fontId="0" fillId="4" borderId="12" xfId="0" applyNumberFormat="1"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16" fillId="9" borderId="38" xfId="0" applyFont="1" applyFill="1" applyBorder="1">
      <alignment vertical="center"/>
    </xf>
    <xf numFmtId="0" fontId="16" fillId="9" borderId="16" xfId="0" applyFont="1" applyFill="1" applyBorder="1">
      <alignment vertical="center"/>
    </xf>
    <xf numFmtId="49" fontId="0" fillId="4" borderId="16" xfId="0" applyNumberFormat="1" applyFill="1" applyBorder="1" applyAlignment="1" applyProtection="1">
      <alignment horizontal="center" vertical="center"/>
      <protection locked="0"/>
    </xf>
    <xf numFmtId="49" fontId="0" fillId="0" borderId="95" xfId="0" applyNumberFormat="1" applyBorder="1" applyAlignment="1">
      <alignment horizontal="center" vertical="center"/>
    </xf>
    <xf numFmtId="49" fontId="0" fillId="4" borderId="90" xfId="0" applyNumberFormat="1" applyFill="1" applyBorder="1" applyAlignment="1" applyProtection="1">
      <alignment horizontal="center" vertical="center"/>
      <protection locked="0"/>
    </xf>
    <xf numFmtId="0" fontId="0" fillId="9" borderId="14" xfId="0" applyFill="1" applyBorder="1">
      <alignment vertical="center"/>
    </xf>
    <xf numFmtId="49" fontId="0" fillId="4" borderId="14" xfId="0" applyNumberFormat="1" applyFill="1" applyBorder="1" applyAlignment="1" applyProtection="1">
      <alignment horizontal="center" vertical="center"/>
      <protection locked="0"/>
    </xf>
    <xf numFmtId="0" fontId="0" fillId="9" borderId="16" xfId="0" applyFill="1" applyBorder="1">
      <alignment vertical="center"/>
    </xf>
    <xf numFmtId="0" fontId="0" fillId="0" borderId="95" xfId="0" applyBorder="1">
      <alignment vertical="center"/>
    </xf>
    <xf numFmtId="0" fontId="0" fillId="0" borderId="97" xfId="0" applyBorder="1">
      <alignment vertical="center"/>
    </xf>
    <xf numFmtId="0" fontId="9" fillId="0" borderId="98" xfId="0" applyFont="1" applyBorder="1">
      <alignment vertical="center"/>
    </xf>
    <xf numFmtId="49" fontId="0" fillId="4" borderId="92" xfId="0" quotePrefix="1" applyNumberFormat="1" applyFill="1" applyBorder="1" applyAlignment="1" applyProtection="1">
      <alignment horizontal="center" vertical="center"/>
      <protection locked="0"/>
    </xf>
    <xf numFmtId="49" fontId="0" fillId="4" borderId="101" xfId="0" applyNumberFormat="1" applyFill="1" applyBorder="1" applyAlignment="1" applyProtection="1">
      <alignment horizontal="center" vertical="center"/>
      <protection locked="0"/>
    </xf>
    <xf numFmtId="0" fontId="0" fillId="0" borderId="102" xfId="0" applyBorder="1">
      <alignment vertical="center"/>
    </xf>
    <xf numFmtId="0" fontId="0" fillId="0" borderId="4" xfId="0" applyBorder="1">
      <alignment vertical="center"/>
    </xf>
    <xf numFmtId="49" fontId="0" fillId="0" borderId="20" xfId="0" applyNumberFormat="1" applyBorder="1" applyAlignment="1">
      <alignment horizontal="center" vertical="center"/>
    </xf>
    <xf numFmtId="0" fontId="0" fillId="5" borderId="86" xfId="0" applyFill="1" applyBorder="1">
      <alignment vertical="center"/>
    </xf>
    <xf numFmtId="0" fontId="0" fillId="4" borderId="86" xfId="0" applyFill="1" applyBorder="1">
      <alignment vertical="center"/>
    </xf>
    <xf numFmtId="0" fontId="17" fillId="3" borderId="0" xfId="0" applyFont="1" applyFill="1" applyAlignment="1" applyProtection="1">
      <alignment horizontal="right" vertical="center"/>
      <protection hidden="1"/>
    </xf>
    <xf numFmtId="0" fontId="0" fillId="9" borderId="12" xfId="0" applyFill="1" applyBorder="1" applyProtection="1">
      <alignment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4" borderId="19" xfId="0" applyFill="1" applyBorder="1" applyProtection="1">
      <alignment vertical="center"/>
      <protection locked="0"/>
    </xf>
    <xf numFmtId="0" fontId="0" fillId="4" borderId="11" xfId="0" applyFill="1" applyBorder="1" applyProtection="1">
      <alignment vertical="center"/>
      <protection locked="0"/>
    </xf>
    <xf numFmtId="0" fontId="0" fillId="0" borderId="4" xfId="0" applyBorder="1" applyProtection="1">
      <alignment vertical="center"/>
      <protection hidden="1"/>
    </xf>
    <xf numFmtId="0" fontId="0" fillId="0" borderId="98" xfId="0" applyBorder="1" applyProtection="1">
      <alignment vertical="center"/>
      <protection hidden="1"/>
    </xf>
    <xf numFmtId="0" fontId="0" fillId="0" borderId="102" xfId="0" applyBorder="1" applyProtection="1">
      <alignment vertical="center"/>
      <protection hidden="1"/>
    </xf>
    <xf numFmtId="0" fontId="0" fillId="0" borderId="1" xfId="0" applyBorder="1" applyProtection="1">
      <alignment vertical="center"/>
      <protection hidden="1"/>
    </xf>
    <xf numFmtId="0" fontId="0" fillId="0" borderId="97" xfId="0" applyBorder="1" applyProtection="1">
      <alignment vertical="center"/>
      <protection hidden="1"/>
    </xf>
    <xf numFmtId="0" fontId="0" fillId="0" borderId="106" xfId="0" applyBorder="1" applyProtection="1">
      <alignment vertical="center"/>
      <protection hidden="1"/>
    </xf>
    <xf numFmtId="0" fontId="0" fillId="0" borderId="107" xfId="0" applyBorder="1" applyAlignment="1" applyProtection="1">
      <alignment horizontal="center" vertical="center"/>
      <protection hidden="1"/>
    </xf>
    <xf numFmtId="0" fontId="0" fillId="0" borderId="108"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0" fillId="4" borderId="16" xfId="0" applyFill="1" applyBorder="1" applyAlignment="1" applyProtection="1">
      <alignment horizontal="center" vertical="center"/>
      <protection locked="0"/>
    </xf>
    <xf numFmtId="0" fontId="0" fillId="0" borderId="90" xfId="0" applyBorder="1" applyAlignment="1" applyProtection="1">
      <alignment horizontal="center" vertical="center"/>
      <protection hidden="1"/>
    </xf>
    <xf numFmtId="0" fontId="8" fillId="0" borderId="0" xfId="0" applyFont="1" applyProtection="1">
      <alignment vertical="center"/>
      <protection hidden="1"/>
    </xf>
    <xf numFmtId="0" fontId="16" fillId="0" borderId="19" xfId="0" applyFont="1" applyBorder="1" applyProtection="1">
      <alignment vertical="center"/>
      <protection hidden="1"/>
    </xf>
    <xf numFmtId="0" fontId="16" fillId="0" borderId="109" xfId="0" applyFont="1" applyBorder="1" applyProtection="1">
      <alignment vertical="center"/>
      <protection hidden="1"/>
    </xf>
    <xf numFmtId="0" fontId="16" fillId="0" borderId="111" xfId="0" applyFont="1" applyBorder="1" applyProtection="1">
      <alignment vertical="center"/>
      <protection hidden="1"/>
    </xf>
    <xf numFmtId="0" fontId="16" fillId="0" borderId="113" xfId="0" applyFont="1" applyBorder="1" applyProtection="1">
      <alignment vertical="center"/>
      <protection hidden="1"/>
    </xf>
    <xf numFmtId="0" fontId="16" fillId="0" borderId="119" xfId="0" applyFont="1" applyBorder="1" applyProtection="1">
      <alignment vertical="center"/>
      <protection hidden="1"/>
    </xf>
    <xf numFmtId="0" fontId="22" fillId="0" borderId="0" xfId="0" applyFont="1" applyProtection="1">
      <alignment vertical="center"/>
      <protection hidden="1"/>
    </xf>
    <xf numFmtId="0" fontId="0" fillId="0" borderId="0" xfId="0" applyAlignment="1" applyProtection="1">
      <alignment horizontal="right" vertical="center"/>
      <protection hidden="1"/>
    </xf>
    <xf numFmtId="0" fontId="2" fillId="9" borderId="137" xfId="0" applyFont="1" applyFill="1" applyBorder="1" applyProtection="1">
      <alignment vertical="center"/>
      <protection hidden="1"/>
    </xf>
    <xf numFmtId="177" fontId="2" fillId="9" borderId="138" xfId="0" applyNumberFormat="1" applyFont="1" applyFill="1" applyBorder="1" applyProtection="1">
      <alignment vertical="center"/>
      <protection hidden="1"/>
    </xf>
    <xf numFmtId="0" fontId="24" fillId="10" borderId="0" xfId="0" applyFont="1" applyFill="1" applyProtection="1">
      <alignment vertical="center"/>
      <protection hidden="1"/>
    </xf>
    <xf numFmtId="0" fontId="0" fillId="10" borderId="0" xfId="0" applyFill="1" applyProtection="1">
      <alignment vertical="center"/>
      <protection hidden="1"/>
    </xf>
    <xf numFmtId="0" fontId="25" fillId="4" borderId="12"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11" borderId="12" xfId="0" applyFont="1" applyFill="1" applyBorder="1" applyAlignment="1" applyProtection="1">
      <alignment horizontal="center" vertical="center"/>
      <protection hidden="1"/>
    </xf>
    <xf numFmtId="0" fontId="26" fillId="11" borderId="0" xfId="0" applyFont="1" applyFill="1" applyAlignment="1" applyProtection="1">
      <alignment horizontal="center" vertical="center"/>
      <protection hidden="1"/>
    </xf>
    <xf numFmtId="0" fontId="27" fillId="0" borderId="0" xfId="0" applyFont="1" applyProtection="1">
      <alignment vertical="center"/>
      <protection hidden="1"/>
    </xf>
    <xf numFmtId="0" fontId="0" fillId="0" borderId="12" xfId="0" applyBorder="1" applyAlignment="1" applyProtection="1">
      <alignment horizontal="center" vertical="center"/>
      <protection hidden="1"/>
    </xf>
    <xf numFmtId="0" fontId="0" fillId="0" borderId="128" xfId="0" applyBorder="1" applyAlignment="1" applyProtection="1">
      <alignment horizontal="center" vertical="center"/>
      <protection hidden="1"/>
    </xf>
    <xf numFmtId="0" fontId="16" fillId="0" borderId="130" xfId="0" applyFont="1"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9" fillId="0" borderId="0" xfId="0" applyFont="1">
      <alignment vertical="center"/>
    </xf>
    <xf numFmtId="0" fontId="0" fillId="0" borderId="124" xfId="0" applyBorder="1" applyAlignment="1" applyProtection="1">
      <alignment horizontal="center" vertical="center"/>
      <protection hidden="1"/>
    </xf>
    <xf numFmtId="0" fontId="0" fillId="0" borderId="141"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16" fillId="0" borderId="11" xfId="0" applyFont="1" applyBorder="1" applyAlignment="1" applyProtection="1">
      <alignment horizontal="center" vertical="center" wrapText="1"/>
      <protection hidden="1"/>
    </xf>
    <xf numFmtId="0" fontId="7" fillId="0" borderId="0" xfId="0" applyFont="1" applyAlignment="1" applyProtection="1">
      <alignment horizontal="center" vertical="center" shrinkToFit="1"/>
      <protection hidden="1"/>
    </xf>
    <xf numFmtId="0" fontId="0" fillId="0" borderId="0" xfId="0" applyAlignment="1" applyProtection="1">
      <alignment horizontal="center" vertical="center"/>
      <protection hidden="1"/>
    </xf>
    <xf numFmtId="0" fontId="2"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16" fillId="0" borderId="0" xfId="0" applyFont="1" applyProtection="1">
      <alignment vertical="center"/>
      <protection hidden="1"/>
    </xf>
    <xf numFmtId="0" fontId="7" fillId="0" borderId="2"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shrinkToFit="1"/>
      <protection hidden="1"/>
    </xf>
    <xf numFmtId="0" fontId="16" fillId="0" borderId="97" xfId="0" applyFont="1" applyBorder="1" applyProtection="1">
      <alignment vertical="center"/>
      <protection hidden="1"/>
    </xf>
    <xf numFmtId="0" fontId="7" fillId="0" borderId="97" xfId="0" applyFont="1" applyBorder="1" applyAlignment="1" applyProtection="1">
      <alignment horizontal="center" vertical="center" shrinkToFit="1"/>
      <protection hidden="1"/>
    </xf>
    <xf numFmtId="0" fontId="0" fillId="0" borderId="97" xfId="0" applyBorder="1" applyAlignment="1" applyProtection="1">
      <alignment horizontal="center" vertical="center"/>
      <protection hidden="1"/>
    </xf>
    <xf numFmtId="0" fontId="2" fillId="0" borderId="97" xfId="0" applyFont="1" applyBorder="1" applyAlignment="1" applyProtection="1">
      <alignment horizontal="center" vertical="center"/>
      <protection hidden="1"/>
    </xf>
    <xf numFmtId="0" fontId="8" fillId="0" borderId="97" xfId="0" applyFont="1" applyBorder="1" applyAlignment="1" applyProtection="1">
      <alignment horizontal="center" vertical="center"/>
      <protection hidden="1"/>
    </xf>
    <xf numFmtId="0" fontId="0" fillId="0" borderId="67" xfId="0" applyBorder="1" applyProtection="1">
      <alignment vertical="center"/>
      <protection hidden="1"/>
    </xf>
    <xf numFmtId="0" fontId="16" fillId="0" borderId="16" xfId="0" applyFont="1" applyBorder="1" applyAlignment="1" applyProtection="1">
      <alignment horizontal="center" vertical="center"/>
      <protection hidden="1"/>
    </xf>
    <xf numFmtId="0" fontId="16" fillId="0" borderId="147" xfId="0" applyFont="1" applyBorder="1" applyAlignment="1" applyProtection="1">
      <alignment horizontal="center" vertical="center"/>
      <protection hidden="1"/>
    </xf>
    <xf numFmtId="0" fontId="19" fillId="0" borderId="33" xfId="0" applyFont="1" applyBorder="1" applyAlignment="1" applyProtection="1">
      <alignment horizontal="center" vertical="center" wrapText="1" shrinkToFit="1"/>
      <protection hidden="1"/>
    </xf>
    <xf numFmtId="0" fontId="25" fillId="0" borderId="0" xfId="0" applyFont="1" applyAlignment="1" applyProtection="1">
      <alignment horizontal="center" vertical="center"/>
      <protection hidden="1"/>
    </xf>
    <xf numFmtId="0" fontId="16" fillId="0" borderId="51" xfId="0" applyFont="1" applyBorder="1" applyAlignment="1" applyProtection="1">
      <alignment horizontal="center" vertical="center" wrapText="1"/>
      <protection hidden="1"/>
    </xf>
    <xf numFmtId="0" fontId="16" fillId="0" borderId="157" xfId="0" applyFont="1" applyBorder="1" applyAlignment="1" applyProtection="1">
      <alignment horizontal="center" vertical="center" shrinkToFit="1"/>
      <protection hidden="1"/>
    </xf>
    <xf numFmtId="0" fontId="23" fillId="0" borderId="0" xfId="0" applyFont="1" applyProtection="1">
      <alignment vertical="center"/>
      <protection hidden="1"/>
    </xf>
    <xf numFmtId="0" fontId="9" fillId="0" borderId="0" xfId="0" applyFont="1" applyAlignment="1" applyProtection="1">
      <protection hidden="1"/>
    </xf>
    <xf numFmtId="0" fontId="9" fillId="0" borderId="0" xfId="0" applyFont="1" applyAlignment="1" applyProtection="1">
      <alignment vertical="top"/>
      <protection hidden="1"/>
    </xf>
    <xf numFmtId="0" fontId="16" fillId="9" borderId="5" xfId="0" applyFont="1" applyFill="1" applyBorder="1">
      <alignment vertical="center"/>
    </xf>
    <xf numFmtId="0" fontId="0" fillId="5" borderId="88" xfId="0" applyFill="1" applyBorder="1" applyAlignment="1" applyProtection="1">
      <alignment horizontal="center" vertical="center"/>
      <protection locked="0"/>
    </xf>
    <xf numFmtId="0" fontId="0" fillId="5" borderId="90" xfId="0" applyFill="1" applyBorder="1" applyAlignment="1" applyProtection="1">
      <alignment horizontal="center" vertical="center"/>
      <protection locked="0"/>
    </xf>
    <xf numFmtId="0" fontId="0" fillId="0" borderId="19" xfId="0" applyBorder="1" applyAlignment="1" applyProtection="1">
      <alignment horizontal="center" vertical="center"/>
      <protection hidden="1"/>
    </xf>
    <xf numFmtId="0" fontId="0" fillId="9" borderId="168" xfId="0" applyFill="1" applyBorder="1" applyAlignment="1" applyProtection="1">
      <alignment horizontal="center" vertical="center"/>
      <protection hidden="1"/>
    </xf>
    <xf numFmtId="0" fontId="0" fillId="4" borderId="168" xfId="0" applyFill="1" applyBorder="1" applyAlignment="1" applyProtection="1">
      <alignment vertical="center" shrinkToFit="1"/>
      <protection locked="0"/>
    </xf>
    <xf numFmtId="0" fontId="0" fillId="4" borderId="169" xfId="0" applyFill="1" applyBorder="1" applyAlignment="1" applyProtection="1">
      <alignment vertical="center" shrinkToFit="1"/>
      <protection locked="0"/>
    </xf>
    <xf numFmtId="0" fontId="0" fillId="4" borderId="170" xfId="0" applyFill="1" applyBorder="1" applyAlignment="1" applyProtection="1">
      <alignment vertical="center" shrinkToFit="1"/>
      <protection locked="0"/>
    </xf>
    <xf numFmtId="0" fontId="33" fillId="0" borderId="0" xfId="0" applyFont="1" applyProtection="1">
      <alignment vertical="center"/>
      <protection hidden="1"/>
    </xf>
    <xf numFmtId="0" fontId="16" fillId="0" borderId="19" xfId="0" applyFont="1" applyBorder="1" applyAlignment="1" applyProtection="1">
      <alignment horizontal="center" vertical="center"/>
      <protection hidden="1"/>
    </xf>
    <xf numFmtId="0" fontId="0" fillId="0" borderId="16" xfId="0" applyBorder="1" applyAlignment="1" applyProtection="1">
      <alignment horizontal="center" vertical="center" shrinkToFit="1"/>
      <protection hidden="1"/>
    </xf>
    <xf numFmtId="0" fontId="0" fillId="0" borderId="147" xfId="0" applyBorder="1" applyAlignment="1" applyProtection="1">
      <alignment vertical="center" shrinkToFit="1"/>
      <protection hidden="1"/>
    </xf>
    <xf numFmtId="0" fontId="0" fillId="0" borderId="148" xfId="0" applyBorder="1" applyAlignment="1" applyProtection="1">
      <alignment vertical="center" shrinkToFit="1"/>
      <protection hidden="1"/>
    </xf>
    <xf numFmtId="0" fontId="8" fillId="0" borderId="147" xfId="0" applyFont="1" applyBorder="1" applyAlignment="1" applyProtection="1">
      <alignment horizontal="center" vertical="center" shrinkToFit="1"/>
      <protection hidden="1"/>
    </xf>
    <xf numFmtId="0" fontId="8" fillId="0" borderId="149" xfId="0" applyFont="1" applyBorder="1" applyAlignment="1" applyProtection="1">
      <alignment horizontal="center" vertical="center" shrinkToFit="1"/>
      <protection hidden="1"/>
    </xf>
    <xf numFmtId="0" fontId="2" fillId="0" borderId="152" xfId="0" applyFont="1" applyBorder="1" applyProtection="1">
      <alignment vertical="center"/>
      <protection hidden="1"/>
    </xf>
    <xf numFmtId="0" fontId="2" fillId="0" borderId="108" xfId="0" applyFont="1" applyBorder="1" applyAlignment="1" applyProtection="1">
      <alignment vertical="center" wrapText="1"/>
      <protection hidden="1"/>
    </xf>
    <xf numFmtId="0" fontId="2" fillId="0" borderId="91" xfId="0" applyFont="1" applyBorder="1" applyAlignment="1" applyProtection="1">
      <alignment horizontal="center" vertical="center" wrapText="1"/>
      <protection hidden="1"/>
    </xf>
    <xf numFmtId="0" fontId="2" fillId="0" borderId="89" xfId="0" applyFont="1" applyBorder="1" applyAlignment="1" applyProtection="1">
      <alignment horizontal="center" vertical="center" wrapText="1"/>
      <protection hidden="1"/>
    </xf>
    <xf numFmtId="0" fontId="31" fillId="0" borderId="0" xfId="0" applyFont="1" applyProtection="1">
      <alignment vertical="center"/>
      <protection hidden="1"/>
    </xf>
    <xf numFmtId="0" fontId="35" fillId="10" borderId="0" xfId="0" applyFont="1" applyFill="1" applyProtection="1">
      <alignment vertical="center"/>
      <protection hidden="1"/>
    </xf>
    <xf numFmtId="0" fontId="0" fillId="9" borderId="15" xfId="0" applyFill="1" applyBorder="1" applyProtection="1">
      <alignment vertical="center"/>
      <protection hidden="1"/>
    </xf>
    <xf numFmtId="0" fontId="0" fillId="9" borderId="14" xfId="0" applyFill="1" applyBorder="1" applyProtection="1">
      <alignment vertical="center"/>
      <protection hidden="1"/>
    </xf>
    <xf numFmtId="0" fontId="0" fillId="4" borderId="2" xfId="0" applyFill="1" applyBorder="1" applyProtection="1">
      <alignment vertical="center"/>
      <protection locked="0"/>
    </xf>
    <xf numFmtId="0" fontId="0" fillId="9" borderId="13" xfId="0" applyFill="1" applyBorder="1" applyProtection="1">
      <alignment vertical="center"/>
      <protection hidden="1"/>
    </xf>
    <xf numFmtId="0" fontId="0" fillId="4" borderId="6" xfId="0" applyFill="1" applyBorder="1" applyProtection="1">
      <alignment vertical="center"/>
      <protection locked="0"/>
    </xf>
    <xf numFmtId="0" fontId="31" fillId="0" borderId="0" xfId="0" applyFont="1" applyAlignment="1" applyProtection="1">
      <alignment horizontal="right" vertical="center"/>
      <protection hidden="1"/>
    </xf>
    <xf numFmtId="0" fontId="37" fillId="9" borderId="12" xfId="0" applyFont="1" applyFill="1" applyBorder="1">
      <alignment vertical="center"/>
    </xf>
    <xf numFmtId="0" fontId="37" fillId="9" borderId="4" xfId="0" applyFont="1" applyFill="1" applyBorder="1" applyAlignment="1">
      <alignment horizontal="center" vertical="center"/>
    </xf>
    <xf numFmtId="0" fontId="9" fillId="9" borderId="182" xfId="0" applyFont="1" applyFill="1" applyBorder="1" applyProtection="1">
      <alignment vertical="center"/>
      <protection hidden="1"/>
    </xf>
    <xf numFmtId="49" fontId="9" fillId="0" borderId="0" xfId="0" applyNumberFormat="1" applyFont="1">
      <alignment vertical="center"/>
    </xf>
    <xf numFmtId="0" fontId="37" fillId="9" borderId="16" xfId="0" applyFont="1" applyFill="1" applyBorder="1">
      <alignment vertical="center"/>
    </xf>
    <xf numFmtId="0" fontId="9" fillId="4" borderId="85" xfId="0" applyFont="1" applyFill="1" applyBorder="1" applyAlignment="1" applyProtection="1">
      <alignment horizontal="center" vertical="center"/>
      <protection locked="0"/>
    </xf>
    <xf numFmtId="0" fontId="9" fillId="4" borderId="183" xfId="0" applyFont="1" applyFill="1" applyBorder="1" applyProtection="1">
      <alignment vertical="center"/>
      <protection locked="0"/>
    </xf>
    <xf numFmtId="0" fontId="24" fillId="0" borderId="0" xfId="0" applyFont="1" applyProtection="1">
      <alignment vertical="center"/>
      <protection hidden="1"/>
    </xf>
    <xf numFmtId="0" fontId="8" fillId="4" borderId="0" xfId="0" applyFont="1" applyFill="1">
      <alignment vertical="center"/>
    </xf>
    <xf numFmtId="0" fontId="25" fillId="4" borderId="0" xfId="0" applyFont="1" applyFill="1" applyAlignment="1">
      <alignment horizontal="distributed" vertical="center"/>
    </xf>
    <xf numFmtId="0" fontId="0" fillId="4" borderId="0" xfId="0" applyFill="1">
      <alignment vertical="center"/>
    </xf>
    <xf numFmtId="0" fontId="0" fillId="4" borderId="0" xfId="0" applyFill="1" applyAlignment="1">
      <alignment horizontal="right" vertical="center"/>
    </xf>
    <xf numFmtId="0" fontId="39" fillId="4" borderId="0" xfId="0" applyFont="1" applyFill="1" applyAlignment="1">
      <alignment horizontal="center" vertical="center"/>
    </xf>
    <xf numFmtId="0" fontId="39" fillId="4" borderId="0" xfId="0" applyFont="1" applyFill="1">
      <alignment vertical="center"/>
    </xf>
    <xf numFmtId="0" fontId="40" fillId="10" borderId="0" xfId="0" applyFont="1" applyFill="1" applyAlignment="1" applyProtection="1">
      <alignment horizontal="center" vertical="center"/>
      <protection hidden="1"/>
    </xf>
    <xf numFmtId="0" fontId="40" fillId="10" borderId="0" xfId="0" applyFont="1" applyFill="1" applyProtection="1">
      <alignment vertical="center"/>
      <protection hidden="1"/>
    </xf>
    <xf numFmtId="0" fontId="25" fillId="4" borderId="0" xfId="0" applyFont="1" applyFill="1" applyAlignment="1">
      <alignment horizontal="left" vertical="center"/>
    </xf>
    <xf numFmtId="0" fontId="39" fillId="4" borderId="0" xfId="0" applyFont="1" applyFill="1" applyAlignment="1">
      <alignment horizontal="left" vertical="center"/>
    </xf>
    <xf numFmtId="0" fontId="39" fillId="4" borderId="0" xfId="0" applyFont="1" applyFill="1" applyAlignment="1">
      <alignment horizontal="left" vertical="center" shrinkToFit="1"/>
    </xf>
    <xf numFmtId="0" fontId="0" fillId="9" borderId="89" xfId="0" applyFill="1" applyBorder="1" applyAlignment="1">
      <alignment vertical="center" wrapText="1"/>
    </xf>
    <xf numFmtId="0" fontId="0" fillId="9" borderId="16" xfId="0" applyFill="1" applyBorder="1">
      <alignment vertical="center"/>
    </xf>
    <xf numFmtId="0" fontId="0" fillId="9" borderId="87" xfId="0" applyFill="1" applyBorder="1" applyAlignment="1">
      <alignment vertical="center" wrapText="1"/>
    </xf>
    <xf numFmtId="0" fontId="0" fillId="9" borderId="38" xfId="0" applyFill="1" applyBorder="1">
      <alignment vertical="center"/>
    </xf>
    <xf numFmtId="0" fontId="0" fillId="4" borderId="12" xfId="0" applyFill="1" applyBorder="1" applyAlignment="1" applyProtection="1">
      <alignment vertical="center" shrinkToFit="1"/>
      <protection locked="0"/>
    </xf>
    <xf numFmtId="0" fontId="0" fillId="4" borderId="14" xfId="0" applyFill="1" applyBorder="1" applyAlignment="1" applyProtection="1">
      <alignment vertical="center" shrinkToFit="1"/>
      <protection locked="0"/>
    </xf>
    <xf numFmtId="0" fontId="0" fillId="4" borderId="13" xfId="0" applyFill="1" applyBorder="1" applyAlignment="1" applyProtection="1">
      <alignment vertical="center" shrinkToFit="1"/>
      <protection locked="0"/>
    </xf>
    <xf numFmtId="0" fontId="0" fillId="4" borderId="100" xfId="0" applyFill="1" applyBorder="1" applyAlignment="1" applyProtection="1">
      <alignment vertical="center" shrinkToFit="1"/>
      <protection locked="0"/>
    </xf>
    <xf numFmtId="49" fontId="0" fillId="4" borderId="38" xfId="0" applyNumberFormat="1" applyFill="1" applyBorder="1" applyAlignment="1" applyProtection="1">
      <alignment vertical="center" shrinkToFit="1"/>
      <protection locked="0"/>
    </xf>
    <xf numFmtId="49" fontId="0" fillId="4" borderId="88" xfId="0" applyNumberFormat="1" applyFill="1" applyBorder="1" applyAlignment="1" applyProtection="1">
      <alignment vertical="center" shrinkToFit="1"/>
      <protection locked="0"/>
    </xf>
    <xf numFmtId="0" fontId="16" fillId="9" borderId="89" xfId="0" applyFont="1" applyFill="1" applyBorder="1" applyAlignment="1">
      <alignment horizontal="center" vertical="center"/>
    </xf>
    <xf numFmtId="0" fontId="16" fillId="9" borderId="16" xfId="0" applyFont="1" applyFill="1" applyBorder="1" applyAlignment="1">
      <alignment horizontal="center" vertical="center"/>
    </xf>
    <xf numFmtId="0" fontId="0" fillId="5" borderId="38" xfId="0" applyFill="1" applyBorder="1" applyAlignment="1" applyProtection="1">
      <alignment horizontal="center" vertical="center"/>
      <protection locked="0"/>
    </xf>
    <xf numFmtId="0" fontId="0" fillId="5" borderId="88"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90" xfId="0" applyFill="1" applyBorder="1" applyAlignment="1" applyProtection="1">
      <alignment horizontal="center" vertical="center"/>
      <protection locked="0"/>
    </xf>
    <xf numFmtId="0" fontId="16" fillId="9" borderId="87" xfId="0" applyFont="1" applyFill="1" applyBorder="1" applyAlignment="1">
      <alignment horizontal="center" vertical="center"/>
    </xf>
    <xf numFmtId="0" fontId="16" fillId="9" borderId="38" xfId="0" applyFont="1" applyFill="1" applyBorder="1" applyAlignment="1">
      <alignment horizontal="center" vertical="center"/>
    </xf>
    <xf numFmtId="0" fontId="16" fillId="9" borderId="93" xfId="0" applyFont="1" applyFill="1" applyBorder="1" applyAlignment="1">
      <alignment horizontal="center" vertical="center"/>
    </xf>
    <xf numFmtId="0" fontId="16" fillId="9" borderId="96" xfId="0" applyFont="1" applyFill="1" applyBorder="1" applyAlignment="1">
      <alignment horizontal="center" vertical="center"/>
    </xf>
    <xf numFmtId="0" fontId="16" fillId="9" borderId="94" xfId="0" applyFont="1" applyFill="1" applyBorder="1" applyAlignment="1">
      <alignment horizontal="center" vertical="center"/>
    </xf>
    <xf numFmtId="0" fontId="16" fillId="9" borderId="87" xfId="0" applyFont="1" applyFill="1" applyBorder="1" applyAlignment="1">
      <alignment horizontal="center" vertical="center" wrapText="1"/>
    </xf>
    <xf numFmtId="0" fontId="16" fillId="9" borderId="99" xfId="0" applyFont="1" applyFill="1" applyBorder="1" applyAlignment="1">
      <alignment horizontal="center" vertical="center" wrapText="1"/>
    </xf>
    <xf numFmtId="49" fontId="0" fillId="4" borderId="103" xfId="0" applyNumberFormat="1" applyFill="1" applyBorder="1" applyAlignment="1" applyProtection="1">
      <alignment vertical="center" shrinkToFit="1"/>
      <protection locked="0"/>
    </xf>
    <xf numFmtId="49" fontId="0" fillId="4" borderId="104" xfId="0" applyNumberFormat="1" applyFill="1" applyBorder="1" applyAlignment="1" applyProtection="1">
      <alignment vertical="center" shrinkToFit="1"/>
      <protection locked="0"/>
    </xf>
    <xf numFmtId="49" fontId="0" fillId="4" borderId="105" xfId="0" applyNumberFormat="1" applyFill="1" applyBorder="1" applyAlignment="1" applyProtection="1">
      <alignment vertical="center" shrinkToFit="1"/>
      <protection locked="0"/>
    </xf>
    <xf numFmtId="49" fontId="9" fillId="4" borderId="16" xfId="0" applyNumberFormat="1" applyFont="1" applyFill="1" applyBorder="1" applyAlignment="1" applyProtection="1">
      <alignment vertical="center" shrinkToFit="1"/>
      <protection locked="0"/>
    </xf>
    <xf numFmtId="49" fontId="9" fillId="4" borderId="90" xfId="0" applyNumberFormat="1" applyFont="1" applyFill="1" applyBorder="1" applyAlignment="1" applyProtection="1">
      <alignment vertical="center" shrinkToFit="1"/>
      <protection locked="0"/>
    </xf>
    <xf numFmtId="0" fontId="0" fillId="4" borderId="38" xfId="0" applyFill="1" applyBorder="1" applyAlignment="1" applyProtection="1">
      <alignment vertical="center" shrinkToFit="1"/>
      <protection locked="0"/>
    </xf>
    <xf numFmtId="0" fontId="0" fillId="4" borderId="88" xfId="0" applyFill="1" applyBorder="1" applyAlignment="1" applyProtection="1">
      <alignment vertical="center" shrinkToFit="1"/>
      <protection locked="0"/>
    </xf>
    <xf numFmtId="0" fontId="9" fillId="4" borderId="15" xfId="0" applyFont="1" applyFill="1" applyBorder="1" applyAlignment="1" applyProtection="1">
      <alignment vertical="center" shrinkToFit="1"/>
      <protection locked="0"/>
    </xf>
    <xf numFmtId="0" fontId="9" fillId="4" borderId="16" xfId="0" applyFont="1" applyFill="1" applyBorder="1" applyAlignment="1" applyProtection="1">
      <alignment vertical="center" shrinkToFit="1"/>
      <protection locked="0"/>
    </xf>
    <xf numFmtId="0" fontId="9" fillId="4" borderId="90" xfId="0" applyFont="1" applyFill="1" applyBorder="1" applyAlignment="1" applyProtection="1">
      <alignment vertical="center" shrinkToFit="1"/>
      <protection locked="0"/>
    </xf>
    <xf numFmtId="0" fontId="0" fillId="4" borderId="16" xfId="0" applyFill="1" applyBorder="1" applyAlignment="1" applyProtection="1">
      <alignment vertical="center" shrinkToFit="1"/>
      <protection locked="0"/>
    </xf>
    <xf numFmtId="0" fontId="0" fillId="4" borderId="90" xfId="0" applyFill="1" applyBorder="1" applyAlignment="1" applyProtection="1">
      <alignment vertical="center" shrinkToFit="1"/>
      <protection locked="0"/>
    </xf>
    <xf numFmtId="0" fontId="16" fillId="9" borderId="4" xfId="0" applyFont="1" applyFill="1" applyBorder="1">
      <alignment vertical="center"/>
    </xf>
    <xf numFmtId="0" fontId="16" fillId="9" borderId="98" xfId="0" applyFont="1" applyFill="1" applyBorder="1">
      <alignment vertical="center"/>
    </xf>
    <xf numFmtId="0" fontId="16" fillId="9" borderId="102" xfId="0" applyFont="1" applyFill="1" applyBorder="1">
      <alignment vertical="center"/>
    </xf>
    <xf numFmtId="0" fontId="0" fillId="9" borderId="126" xfId="0" applyFill="1" applyBorder="1" applyProtection="1">
      <alignment vertical="center"/>
      <protection hidden="1"/>
    </xf>
    <xf numFmtId="0" fontId="0" fillId="9" borderId="98" xfId="0" applyFill="1" applyBorder="1" applyProtection="1">
      <alignment vertical="center"/>
      <protection hidden="1"/>
    </xf>
    <xf numFmtId="0" fontId="0" fillId="9" borderId="91" xfId="0" applyFill="1" applyBorder="1" applyProtection="1">
      <alignment vertical="center"/>
      <protection hidden="1"/>
    </xf>
    <xf numFmtId="0" fontId="0" fillId="9" borderId="164" xfId="0" applyFill="1" applyBorder="1" applyProtection="1">
      <alignment vertical="center"/>
      <protection hidden="1"/>
    </xf>
    <xf numFmtId="0" fontId="0" fillId="9" borderId="151" xfId="0" applyFill="1" applyBorder="1" applyProtection="1">
      <alignment vertical="center"/>
      <protection hidden="1"/>
    </xf>
    <xf numFmtId="0" fontId="0" fillId="9" borderId="150" xfId="0" applyFill="1" applyBorder="1" applyProtection="1">
      <alignment vertical="center"/>
      <protection hidden="1"/>
    </xf>
    <xf numFmtId="0" fontId="0" fillId="9" borderId="99" xfId="0" applyFill="1" applyBorder="1" applyAlignment="1" applyProtection="1">
      <alignment horizontal="center" vertical="center" wrapText="1"/>
      <protection hidden="1"/>
    </xf>
    <xf numFmtId="0" fontId="19" fillId="9" borderId="166" xfId="0" applyFont="1" applyFill="1" applyBorder="1" applyAlignment="1" applyProtection="1">
      <alignment horizontal="center" vertical="center" wrapText="1"/>
      <protection hidden="1"/>
    </xf>
    <xf numFmtId="0" fontId="19" fillId="9" borderId="167" xfId="0" applyFont="1" applyFill="1" applyBorder="1" applyAlignment="1" applyProtection="1">
      <alignment horizontal="center" vertical="center" wrapText="1"/>
      <protection hidden="1"/>
    </xf>
    <xf numFmtId="0" fontId="0" fillId="4" borderId="12" xfId="0" applyFill="1" applyBorder="1" applyProtection="1">
      <alignment vertical="center"/>
      <protection locked="0"/>
    </xf>
    <xf numFmtId="0" fontId="0" fillId="5" borderId="16" xfId="0" applyFill="1" applyBorder="1" applyProtection="1">
      <alignment vertical="center"/>
      <protection locked="0"/>
    </xf>
    <xf numFmtId="0" fontId="0" fillId="5" borderId="165" xfId="0" applyFill="1" applyBorder="1" applyProtection="1">
      <alignment vertical="center"/>
      <protection locked="0"/>
    </xf>
    <xf numFmtId="0" fontId="16" fillId="9" borderId="5" xfId="0" applyFont="1" applyFill="1" applyBorder="1">
      <alignment vertical="center"/>
    </xf>
    <xf numFmtId="0" fontId="37" fillId="9" borderId="178" xfId="0" applyFont="1" applyFill="1" applyBorder="1">
      <alignment vertical="center"/>
    </xf>
    <xf numFmtId="0" fontId="37" fillId="9" borderId="179" xfId="0" applyFont="1" applyFill="1" applyBorder="1">
      <alignment vertical="center"/>
    </xf>
    <xf numFmtId="0" fontId="0" fillId="9" borderId="98" xfId="0" applyFill="1" applyBorder="1">
      <alignment vertical="center"/>
    </xf>
    <xf numFmtId="0" fontId="0" fillId="9" borderId="7" xfId="0" applyFill="1" applyBorder="1">
      <alignment vertical="center"/>
    </xf>
    <xf numFmtId="0" fontId="9" fillId="4" borderId="180" xfId="0" applyFont="1" applyFill="1" applyBorder="1" applyProtection="1">
      <alignment vertical="center"/>
      <protection locked="0"/>
    </xf>
    <xf numFmtId="0" fontId="9" fillId="4" borderId="181" xfId="0" applyFont="1" applyFill="1" applyBorder="1" applyProtection="1">
      <alignment vertical="center"/>
      <protection locked="0"/>
    </xf>
    <xf numFmtId="0" fontId="0" fillId="4" borderId="8" xfId="0" applyFill="1" applyBorder="1" applyProtection="1">
      <alignment vertical="center"/>
      <protection locked="0"/>
    </xf>
    <xf numFmtId="0" fontId="0" fillId="4" borderId="14" xfId="0" applyFill="1" applyBorder="1" applyProtection="1">
      <alignment vertical="center"/>
      <protection locked="0"/>
    </xf>
    <xf numFmtId="0" fontId="16" fillId="0" borderId="156" xfId="0" applyFont="1" applyBorder="1" applyAlignment="1" applyProtection="1">
      <alignment horizontal="center" vertical="center" wrapText="1"/>
      <protection hidden="1"/>
    </xf>
    <xf numFmtId="0" fontId="16" fillId="0" borderId="157" xfId="0" applyFont="1" applyBorder="1" applyAlignment="1" applyProtection="1">
      <alignment horizontal="center" vertical="center" wrapText="1"/>
      <protection hidden="1"/>
    </xf>
    <xf numFmtId="0" fontId="2" fillId="0" borderId="157" xfId="0" applyFont="1" applyBorder="1" applyAlignment="1" applyProtection="1">
      <alignment horizontal="center" vertical="center" shrinkToFit="1"/>
      <protection hidden="1"/>
    </xf>
    <xf numFmtId="0" fontId="2" fillId="0" borderId="158" xfId="0" applyFont="1" applyBorder="1" applyAlignment="1" applyProtection="1">
      <alignment horizontal="center" vertical="center" shrinkToFit="1"/>
      <protection hidden="1"/>
    </xf>
    <xf numFmtId="0" fontId="2" fillId="0" borderId="157" xfId="0" applyFont="1" applyBorder="1" applyAlignment="1" applyProtection="1">
      <alignment horizontal="center" vertical="center"/>
      <protection hidden="1"/>
    </xf>
    <xf numFmtId="0" fontId="2" fillId="0" borderId="103" xfId="0" applyFont="1" applyBorder="1" applyAlignment="1" applyProtection="1">
      <alignment horizontal="center" vertical="center" wrapText="1"/>
      <protection hidden="1"/>
    </xf>
    <xf numFmtId="0" fontId="2" fillId="0" borderId="104" xfId="0" applyFont="1" applyBorder="1" applyAlignment="1" applyProtection="1">
      <alignment horizontal="center" vertical="center" wrapText="1"/>
      <protection hidden="1"/>
    </xf>
    <xf numFmtId="0" fontId="2" fillId="0" borderId="149" xfId="0" applyFont="1" applyBorder="1" applyAlignment="1" applyProtection="1">
      <alignment horizontal="center" vertical="center" wrapText="1"/>
      <protection hidden="1"/>
    </xf>
    <xf numFmtId="0" fontId="2" fillId="0" borderId="147" xfId="0" applyFont="1" applyBorder="1" applyAlignment="1" applyProtection="1">
      <alignment horizontal="center" vertical="center" wrapText="1"/>
      <protection hidden="1"/>
    </xf>
    <xf numFmtId="0" fontId="16" fillId="0" borderId="139" xfId="0" applyFont="1" applyBorder="1" applyAlignment="1" applyProtection="1">
      <alignment vertical="center" wrapText="1"/>
      <protection hidden="1"/>
    </xf>
    <xf numFmtId="0" fontId="16" fillId="0" borderId="104" xfId="0" applyFont="1" applyBorder="1" applyAlignment="1" applyProtection="1">
      <alignment vertical="center" wrapText="1"/>
      <protection hidden="1"/>
    </xf>
    <xf numFmtId="0" fontId="16" fillId="0" borderId="140" xfId="0" applyFont="1" applyBorder="1" applyAlignment="1" applyProtection="1">
      <alignment vertical="center" wrapText="1"/>
      <protection hidden="1"/>
    </xf>
    <xf numFmtId="0" fontId="16" fillId="0" borderId="151" xfId="0" applyFont="1" applyBorder="1" applyAlignment="1" applyProtection="1">
      <alignment vertical="center" wrapText="1"/>
      <protection hidden="1"/>
    </xf>
    <xf numFmtId="0" fontId="16" fillId="0" borderId="147" xfId="0" applyFont="1" applyBorder="1" applyAlignment="1" applyProtection="1">
      <alignment vertical="center" wrapText="1"/>
      <protection hidden="1"/>
    </xf>
    <xf numFmtId="0" fontId="16" fillId="0" borderId="150" xfId="0" applyFont="1" applyBorder="1" applyAlignment="1" applyProtection="1">
      <alignment vertical="center" wrapText="1"/>
      <protection hidden="1"/>
    </xf>
    <xf numFmtId="0" fontId="16" fillId="0" borderId="175" xfId="0" applyFont="1" applyBorder="1" applyAlignment="1" applyProtection="1">
      <alignment horizontal="center" vertical="center" wrapText="1"/>
      <protection hidden="1"/>
    </xf>
    <xf numFmtId="0" fontId="16" fillId="0" borderId="176" xfId="0" applyFont="1" applyBorder="1" applyAlignment="1" applyProtection="1">
      <alignment horizontal="center" vertical="center" wrapText="1"/>
      <protection hidden="1"/>
    </xf>
    <xf numFmtId="0" fontId="16" fillId="0" borderId="177" xfId="0" applyFont="1" applyBorder="1" applyAlignment="1" applyProtection="1">
      <alignment horizontal="center" vertical="center" wrapText="1"/>
      <protection hidden="1"/>
    </xf>
    <xf numFmtId="0" fontId="7" fillId="0" borderId="19" xfId="0" applyFont="1" applyBorder="1" applyAlignment="1" applyProtection="1">
      <alignment horizontal="center" vertical="center" wrapText="1"/>
      <protection hidden="1"/>
    </xf>
    <xf numFmtId="0" fontId="7" fillId="0" borderId="20" xfId="0" applyFont="1" applyBorder="1" applyAlignment="1" applyProtection="1">
      <alignment horizontal="center" vertical="center" wrapText="1"/>
      <protection hidden="1"/>
    </xf>
    <xf numFmtId="0" fontId="7" fillId="0" borderId="149" xfId="0" applyFont="1" applyBorder="1" applyAlignment="1" applyProtection="1">
      <alignment horizontal="center" vertical="center"/>
      <protection hidden="1"/>
    </xf>
    <xf numFmtId="0" fontId="7" fillId="0" borderId="147" xfId="0" applyFont="1" applyBorder="1" applyAlignment="1" applyProtection="1">
      <alignment horizontal="center" vertical="center"/>
      <protection hidden="1"/>
    </xf>
    <xf numFmtId="0" fontId="0" fillId="0" borderId="73" xfId="0" applyBorder="1" applyAlignment="1" applyProtection="1">
      <alignment horizontal="center" vertical="center" textRotation="255"/>
      <protection hidden="1"/>
    </xf>
    <xf numFmtId="0" fontId="0" fillId="0" borderId="146" xfId="0" applyBorder="1" applyAlignment="1" applyProtection="1">
      <alignment horizontal="center" vertical="center" textRotation="255"/>
      <protection hidden="1"/>
    </xf>
    <xf numFmtId="0" fontId="16" fillId="0" borderId="8" xfId="0" applyFont="1" applyBorder="1" applyAlignment="1" applyProtection="1">
      <alignment horizontal="center" vertical="center" shrinkToFit="1"/>
      <protection hidden="1"/>
    </xf>
    <xf numFmtId="0" fontId="16" fillId="0" borderId="13"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0" fillId="0" borderId="120" xfId="0" applyBorder="1" applyAlignment="1" applyProtection="1">
      <alignment horizontal="center" vertical="center" shrinkToFit="1"/>
      <protection hidden="1"/>
    </xf>
    <xf numFmtId="0" fontId="0" fillId="0" borderId="174" xfId="0" applyBorder="1" applyAlignment="1" applyProtection="1">
      <alignment horizontal="center" vertical="center" shrinkToFit="1"/>
      <protection hidden="1"/>
    </xf>
    <xf numFmtId="0" fontId="0" fillId="0" borderId="12" xfId="0"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143" xfId="0" applyFont="1" applyBorder="1" applyAlignment="1" applyProtection="1">
      <alignment horizontal="center" vertical="center"/>
      <protection hidden="1"/>
    </xf>
    <xf numFmtId="0" fontId="5" fillId="0" borderId="3" xfId="0" applyFont="1" applyBorder="1" applyAlignment="1" applyProtection="1">
      <alignment horizontal="center" vertical="center" shrinkToFit="1"/>
      <protection hidden="1"/>
    </xf>
    <xf numFmtId="0" fontId="5" fillId="0" borderId="143" xfId="0" applyFont="1" applyBorder="1" applyAlignment="1" applyProtection="1">
      <alignment horizontal="center" vertical="center" shrinkToFit="1"/>
      <protection hidden="1"/>
    </xf>
    <xf numFmtId="0" fontId="0" fillId="0" borderId="127" xfId="0" applyBorder="1" applyAlignment="1" applyProtection="1">
      <alignment horizontal="center" vertical="center"/>
      <protection hidden="1"/>
    </xf>
    <xf numFmtId="0" fontId="0" fillId="0" borderId="129" xfId="0" applyBorder="1" applyAlignment="1" applyProtection="1">
      <alignment horizontal="center" vertical="center"/>
      <protection hidden="1"/>
    </xf>
    <xf numFmtId="0" fontId="0" fillId="0" borderId="20" xfId="0" applyBorder="1" applyAlignment="1" applyProtection="1">
      <alignment vertical="center" shrinkToFit="1"/>
      <protection hidden="1"/>
    </xf>
    <xf numFmtId="0" fontId="0" fillId="0" borderId="115" xfId="0" applyBorder="1" applyAlignment="1" applyProtection="1">
      <alignment vertical="center" shrinkToFit="1"/>
      <protection hidden="1"/>
    </xf>
    <xf numFmtId="0" fontId="16" fillId="0" borderId="19" xfId="0" applyFont="1" applyBorder="1" applyAlignment="1" applyProtection="1">
      <alignment horizontal="center" vertical="center"/>
      <protection hidden="1"/>
    </xf>
    <xf numFmtId="0" fontId="16" fillId="0" borderId="20" xfId="0" applyFont="1" applyBorder="1" applyAlignment="1" applyProtection="1">
      <alignment horizontal="center" vertical="center"/>
      <protection hidden="1"/>
    </xf>
    <xf numFmtId="0" fontId="0" fillId="0" borderId="20" xfId="0" applyBorder="1" applyAlignment="1" applyProtection="1">
      <alignment horizontal="left" vertical="center" shrinkToFit="1"/>
      <protection hidden="1"/>
    </xf>
    <xf numFmtId="0" fontId="0" fillId="0" borderId="21" xfId="0" applyBorder="1" applyAlignment="1" applyProtection="1">
      <alignment horizontal="left" vertical="center" shrinkToFit="1"/>
      <protection hidden="1"/>
    </xf>
    <xf numFmtId="0" fontId="0" fillId="0" borderId="74" xfId="0" applyBorder="1" applyAlignment="1" applyProtection="1">
      <alignment horizontal="center" vertical="center" textRotation="255"/>
      <protection hidden="1"/>
    </xf>
    <xf numFmtId="0" fontId="0" fillId="0" borderId="75" xfId="0" applyBorder="1" applyAlignment="1" applyProtection="1">
      <alignment horizontal="center" vertical="center" textRotation="255"/>
      <protection hidden="1"/>
    </xf>
    <xf numFmtId="0" fontId="0" fillId="0" borderId="128" xfId="0" applyBorder="1" applyAlignment="1" applyProtection="1">
      <alignment vertical="center" shrinkToFit="1"/>
      <protection hidden="1"/>
    </xf>
    <xf numFmtId="0" fontId="0" fillId="0" borderId="144" xfId="0" applyBorder="1" applyAlignment="1" applyProtection="1">
      <alignment vertical="center" shrinkToFit="1"/>
      <protection hidden="1"/>
    </xf>
    <xf numFmtId="0" fontId="0" fillId="0" borderId="130" xfId="0" applyBorder="1" applyAlignment="1" applyProtection="1">
      <alignment vertical="center" shrinkToFit="1"/>
      <protection hidden="1"/>
    </xf>
    <xf numFmtId="0" fontId="0" fillId="0" borderId="145" xfId="0" applyBorder="1" applyAlignment="1" applyProtection="1">
      <alignment vertical="center" shrinkToFit="1"/>
      <protection hidden="1"/>
    </xf>
    <xf numFmtId="0" fontId="16" fillId="0" borderId="132" xfId="0" applyFont="1" applyBorder="1" applyAlignment="1" applyProtection="1">
      <alignment horizontal="center" vertical="center"/>
      <protection hidden="1"/>
    </xf>
    <xf numFmtId="0" fontId="16" fillId="0" borderId="128" xfId="0" applyFont="1" applyBorder="1" applyAlignment="1" applyProtection="1">
      <alignment horizontal="center" vertical="center"/>
      <protection hidden="1"/>
    </xf>
    <xf numFmtId="0" fontId="16" fillId="0" borderId="133" xfId="0" applyFont="1" applyBorder="1" applyAlignment="1" applyProtection="1">
      <alignment horizontal="center" vertical="center"/>
      <protection hidden="1"/>
    </xf>
    <xf numFmtId="0" fontId="16" fillId="0" borderId="130" xfId="0" applyFont="1" applyBorder="1" applyAlignment="1" applyProtection="1">
      <alignment horizontal="center" vertical="center"/>
      <protection hidden="1"/>
    </xf>
    <xf numFmtId="0" fontId="0" fillId="0" borderId="147" xfId="0" applyBorder="1" applyAlignment="1" applyProtection="1">
      <alignment horizontal="center" vertical="center" shrinkToFit="1"/>
      <protection hidden="1"/>
    </xf>
    <xf numFmtId="0" fontId="2" fillId="0" borderId="120" xfId="0" applyFont="1" applyBorder="1" applyAlignment="1" applyProtection="1">
      <alignment horizontal="center" vertical="center" shrinkToFit="1"/>
      <protection hidden="1"/>
    </xf>
    <xf numFmtId="0" fontId="2" fillId="0" borderId="155" xfId="0" applyFont="1" applyBorder="1" applyAlignment="1" applyProtection="1">
      <alignment horizontal="center" vertical="center" shrinkToFit="1"/>
      <protection hidden="1"/>
    </xf>
    <xf numFmtId="0" fontId="0" fillId="0" borderId="128" xfId="0" applyBorder="1" applyAlignment="1" applyProtection="1">
      <alignment horizontal="left" vertical="center" shrinkToFit="1"/>
      <protection hidden="1"/>
    </xf>
    <xf numFmtId="0" fontId="0" fillId="0" borderId="134" xfId="0" applyBorder="1" applyAlignment="1" applyProtection="1">
      <alignment horizontal="left" vertical="center" shrinkToFit="1"/>
      <protection hidden="1"/>
    </xf>
    <xf numFmtId="0" fontId="0" fillId="0" borderId="130" xfId="0" applyBorder="1" applyAlignment="1" applyProtection="1">
      <alignment horizontal="left" vertical="center" shrinkToFit="1"/>
      <protection hidden="1"/>
    </xf>
    <xf numFmtId="0" fontId="0" fillId="0" borderId="135" xfId="0" applyBorder="1" applyAlignment="1" applyProtection="1">
      <alignment horizontal="left" vertical="center" shrinkToFit="1"/>
      <protection hidden="1"/>
    </xf>
    <xf numFmtId="0" fontId="8" fillId="0" borderId="9" xfId="0" applyFont="1" applyBorder="1" applyAlignment="1" applyProtection="1">
      <alignment horizontal="center" vertical="center" shrinkToFit="1"/>
      <protection hidden="1"/>
    </xf>
    <xf numFmtId="0" fontId="8" fillId="0" borderId="29" xfId="0" applyFont="1" applyBorder="1" applyAlignment="1" applyProtection="1">
      <alignment horizontal="center" vertical="center" shrinkToFit="1"/>
      <protection hidden="1"/>
    </xf>
    <xf numFmtId="0" fontId="36" fillId="0" borderId="10" xfId="0" applyFont="1" applyBorder="1" applyAlignment="1" applyProtection="1">
      <alignment horizontal="center" vertical="center" shrinkToFit="1"/>
      <protection hidden="1"/>
    </xf>
    <xf numFmtId="0" fontId="36" fillId="0" borderId="52"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8" fillId="0" borderId="125" xfId="0" applyFont="1" applyBorder="1" applyAlignment="1" applyProtection="1">
      <alignment horizontal="center" vertical="center" shrinkToFit="1"/>
      <protection hidden="1"/>
    </xf>
    <xf numFmtId="0" fontId="5" fillId="0" borderId="171" xfId="0" applyFont="1" applyBorder="1" applyAlignment="1" applyProtection="1">
      <alignment horizontal="center" vertical="center" shrinkToFit="1"/>
      <protection hidden="1"/>
    </xf>
    <xf numFmtId="0" fontId="5" fillId="0" borderId="172" xfId="0" applyFont="1" applyBorder="1" applyAlignment="1" applyProtection="1">
      <alignment horizontal="center" vertical="center" shrinkToFit="1"/>
      <protection hidden="1"/>
    </xf>
    <xf numFmtId="0" fontId="5" fillId="0" borderId="173" xfId="0" applyFont="1" applyBorder="1" applyAlignment="1" applyProtection="1">
      <alignment horizontal="center" vertical="center" shrinkToFit="1"/>
      <protection hidden="1"/>
    </xf>
    <xf numFmtId="0" fontId="0" fillId="0" borderId="162" xfId="0" applyBorder="1" applyAlignment="1" applyProtection="1">
      <alignment vertical="center" shrinkToFit="1"/>
      <protection hidden="1"/>
    </xf>
    <xf numFmtId="0" fontId="0" fillId="0" borderId="160" xfId="0" applyBorder="1" applyAlignment="1" applyProtection="1">
      <alignment vertical="center" shrinkToFit="1"/>
      <protection hidden="1"/>
    </xf>
    <xf numFmtId="0" fontId="0" fillId="0" borderId="161" xfId="0" applyBorder="1" applyAlignment="1" applyProtection="1">
      <alignment vertical="center" shrinkToFit="1"/>
      <protection hidden="1"/>
    </xf>
    <xf numFmtId="0" fontId="23" fillId="0" borderId="0" xfId="0" applyFont="1" applyProtection="1">
      <alignment vertical="center"/>
      <protection hidden="1"/>
    </xf>
    <xf numFmtId="0" fontId="28" fillId="0" borderId="0" xfId="0" applyFont="1" applyAlignment="1" applyProtection="1">
      <alignment horizontal="center" vertical="center"/>
      <protection hidden="1"/>
    </xf>
    <xf numFmtId="0" fontId="5" fillId="0" borderId="53" xfId="0" applyFont="1" applyBorder="1" applyAlignment="1" applyProtection="1">
      <alignment horizontal="center" vertical="center" shrinkToFit="1"/>
      <protection hidden="1"/>
    </xf>
    <xf numFmtId="0" fontId="5" fillId="0" borderId="0" xfId="0" applyFont="1" applyAlignment="1" applyProtection="1">
      <alignment horizontal="center" vertical="center" shrinkToFit="1"/>
      <protection hidden="1"/>
    </xf>
    <xf numFmtId="0" fontId="5" fillId="0" borderId="7" xfId="0" applyFont="1" applyBorder="1" applyAlignment="1" applyProtection="1">
      <alignment horizontal="center" vertical="center" shrinkToFit="1"/>
      <protection hidden="1"/>
    </xf>
    <xf numFmtId="0" fontId="2" fillId="0" borderId="9" xfId="0" applyFont="1" applyBorder="1" applyAlignment="1" applyProtection="1">
      <alignment horizontal="center" vertical="center"/>
      <protection hidden="1"/>
    </xf>
    <xf numFmtId="0" fontId="2" fillId="0" borderId="136" xfId="0" applyFont="1" applyBorder="1" applyAlignment="1" applyProtection="1">
      <alignment horizontal="center" vertical="center"/>
      <protection hidden="1"/>
    </xf>
    <xf numFmtId="0" fontId="2" fillId="0" borderId="9" xfId="0" applyFont="1" applyBorder="1" applyAlignment="1" applyProtection="1">
      <alignment vertical="center" shrinkToFit="1"/>
      <protection hidden="1"/>
    </xf>
    <xf numFmtId="0" fontId="8" fillId="0" borderId="3" xfId="0" applyFont="1" applyBorder="1" applyAlignment="1" applyProtection="1">
      <alignment vertical="center" shrinkToFit="1"/>
      <protection hidden="1"/>
    </xf>
    <xf numFmtId="0" fontId="8" fillId="0" borderId="108" xfId="0" applyFont="1" applyBorder="1" applyAlignment="1" applyProtection="1">
      <alignment vertical="center" shrinkToFit="1"/>
      <protection hidden="1"/>
    </xf>
    <xf numFmtId="0" fontId="0" fillId="0" borderId="162" xfId="0" applyBorder="1" applyAlignment="1" applyProtection="1">
      <alignment horizontal="center" vertical="center" shrinkToFit="1"/>
      <protection hidden="1"/>
    </xf>
    <xf numFmtId="0" fontId="0" fillId="0" borderId="163" xfId="0" applyBorder="1" applyAlignment="1" applyProtection="1">
      <alignment horizontal="center" vertical="center" shrinkToFit="1"/>
      <protection hidden="1"/>
    </xf>
    <xf numFmtId="0" fontId="16" fillId="0" borderId="159" xfId="0" applyFont="1" applyBorder="1" applyAlignment="1" applyProtection="1">
      <alignment vertical="center" wrapText="1"/>
      <protection hidden="1"/>
    </xf>
    <xf numFmtId="0" fontId="16" fillId="0" borderId="160" xfId="0" applyFont="1" applyBorder="1" applyAlignment="1" applyProtection="1">
      <alignment vertical="center" wrapText="1"/>
      <protection hidden="1"/>
    </xf>
    <xf numFmtId="0" fontId="16" fillId="0" borderId="161" xfId="0" applyFont="1" applyBorder="1" applyAlignment="1" applyProtection="1">
      <alignment vertical="center" wrapText="1"/>
      <protection hidden="1"/>
    </xf>
    <xf numFmtId="0" fontId="7" fillId="0" borderId="130" xfId="0" applyFont="1" applyBorder="1" applyAlignment="1" applyProtection="1">
      <alignment vertical="center" shrinkToFit="1"/>
      <protection hidden="1"/>
    </xf>
    <xf numFmtId="0" fontId="7" fillId="0" borderId="131" xfId="0" applyFont="1" applyBorder="1" applyAlignment="1" applyProtection="1">
      <alignment vertical="center" shrinkToFit="1"/>
      <protection hidden="1"/>
    </xf>
    <xf numFmtId="0" fontId="0" fillId="0" borderId="124" xfId="0" applyBorder="1" applyAlignment="1" applyProtection="1">
      <alignment vertical="center" shrinkToFit="1"/>
      <protection hidden="1"/>
    </xf>
    <xf numFmtId="0" fontId="0" fillId="0" borderId="142" xfId="0" applyBorder="1" applyAlignment="1" applyProtection="1">
      <alignment vertical="center" shrinkToFit="1"/>
      <protection hidden="1"/>
    </xf>
    <xf numFmtId="0" fontId="16" fillId="0" borderId="93" xfId="0" applyFont="1" applyBorder="1" applyAlignment="1" applyProtection="1">
      <alignment horizontal="center" vertical="center" wrapText="1"/>
      <protection hidden="1"/>
    </xf>
    <xf numFmtId="0" fontId="16" fillId="0" borderId="96" xfId="0" applyFont="1" applyBorder="1" applyAlignment="1" applyProtection="1">
      <alignment horizontal="center" vertical="center" wrapText="1"/>
      <protection hidden="1"/>
    </xf>
    <xf numFmtId="0" fontId="16" fillId="0" borderId="153" xfId="0" applyFont="1" applyBorder="1" applyAlignment="1" applyProtection="1">
      <alignment horizontal="center" vertical="center" wrapText="1"/>
      <protection hidden="1"/>
    </xf>
    <xf numFmtId="0" fontId="0" fillId="0" borderId="15" xfId="0" applyBorder="1" applyAlignment="1" applyProtection="1">
      <alignment horizontal="center" vertical="center" wrapText="1" shrinkToFit="1"/>
      <protection hidden="1"/>
    </xf>
    <xf numFmtId="0" fontId="0" fillId="0" borderId="154" xfId="0" applyBorder="1" applyAlignment="1" applyProtection="1">
      <alignment horizontal="center" vertical="center" shrinkToFit="1"/>
      <protection hidden="1"/>
    </xf>
    <xf numFmtId="0" fontId="16" fillId="0" borderId="15" xfId="0" applyFont="1" applyBorder="1" applyAlignment="1" applyProtection="1">
      <alignment horizontal="center" vertical="center" wrapText="1"/>
      <protection hidden="1"/>
    </xf>
    <xf numFmtId="0" fontId="16" fillId="0" borderId="154" xfId="0" applyFont="1" applyBorder="1" applyAlignment="1" applyProtection="1">
      <alignment horizontal="center" vertical="center" wrapText="1"/>
      <protection hidden="1"/>
    </xf>
    <xf numFmtId="0" fontId="0" fillId="0" borderId="1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1" xfId="0" applyBorder="1" applyAlignment="1" applyProtection="1">
      <alignment horizontal="distributed" vertical="center" shrinkToFit="1"/>
      <protection hidden="1"/>
    </xf>
    <xf numFmtId="0" fontId="0" fillId="0" borderId="9" xfId="0" applyBorder="1" applyAlignment="1" applyProtection="1">
      <alignment horizontal="distributed" vertical="center" shrinkToFit="1"/>
      <protection hidden="1"/>
    </xf>
    <xf numFmtId="0" fontId="0" fillId="0" borderId="19" xfId="0" applyBorder="1" applyAlignment="1" applyProtection="1">
      <alignment horizontal="distributed" vertical="center"/>
      <protection hidden="1"/>
    </xf>
    <xf numFmtId="0" fontId="0" fillId="0" borderId="20" xfId="0" applyBorder="1" applyAlignment="1" applyProtection="1">
      <alignment horizontal="distributed" vertical="center"/>
      <protection hidden="1"/>
    </xf>
    <xf numFmtId="0" fontId="0" fillId="0" borderId="21" xfId="0" applyBorder="1" applyAlignment="1" applyProtection="1">
      <alignment horizontal="distributed" vertical="center"/>
      <protection hidden="1"/>
    </xf>
    <xf numFmtId="0" fontId="0" fillId="0" borderId="19" xfId="0" applyBorder="1" applyAlignment="1" applyProtection="1">
      <alignment horizontal="distributed" vertical="center" wrapText="1"/>
      <protection hidden="1"/>
    </xf>
    <xf numFmtId="0" fontId="4" fillId="0" borderId="19" xfId="0" applyFont="1" applyBorder="1" applyProtection="1">
      <alignment vertical="center"/>
      <protection hidden="1"/>
    </xf>
    <xf numFmtId="0" fontId="4" fillId="0" borderId="20" xfId="0" applyFont="1" applyBorder="1" applyProtection="1">
      <alignment vertical="center"/>
      <protection hidden="1"/>
    </xf>
    <xf numFmtId="0" fontId="4" fillId="0" borderId="21" xfId="0" applyFont="1" applyBorder="1" applyProtection="1">
      <alignment vertical="center"/>
      <protection hidden="1"/>
    </xf>
    <xf numFmtId="0" fontId="0" fillId="0" borderId="0" xfId="0" applyAlignment="1" applyProtection="1">
      <alignment horizontal="left" vertical="top" wrapText="1"/>
      <protection hidden="1"/>
    </xf>
    <xf numFmtId="0" fontId="0" fillId="0" borderId="0" xfId="0" applyAlignment="1" applyProtection="1">
      <alignment horizontal="center" vertical="center"/>
      <protection hidden="1"/>
    </xf>
    <xf numFmtId="0" fontId="4" fillId="0" borderId="46" xfId="0" applyFont="1" applyBorder="1" applyAlignment="1" applyProtection="1">
      <alignment horizontal="center" vertical="center" shrinkToFit="1"/>
      <protection hidden="1"/>
    </xf>
    <xf numFmtId="0" fontId="4" fillId="0" borderId="36" xfId="0" applyFont="1" applyBorder="1" applyAlignment="1" applyProtection="1">
      <alignment horizontal="center" vertical="center" shrinkToFit="1"/>
      <protection hidden="1"/>
    </xf>
    <xf numFmtId="0" fontId="4" fillId="0" borderId="47" xfId="0" applyFont="1" applyBorder="1" applyAlignment="1" applyProtection="1">
      <alignment horizontal="center" vertical="center" shrinkToFit="1"/>
      <protection hidden="1"/>
    </xf>
    <xf numFmtId="0" fontId="4" fillId="0" borderId="15" xfId="0" applyFont="1" applyBorder="1" applyAlignment="1" applyProtection="1">
      <alignment horizontal="center" vertical="center" shrinkToFit="1"/>
      <protection hidden="1"/>
    </xf>
    <xf numFmtId="0" fontId="4" fillId="0" borderId="36"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0" fillId="0" borderId="23" xfId="0" applyBorder="1" applyAlignment="1" applyProtection="1">
      <alignment horizontal="center" vertical="center" shrinkToFit="1"/>
      <protection hidden="1"/>
    </xf>
    <xf numFmtId="0" fontId="0" fillId="0" borderId="13" xfId="0" applyBorder="1" applyAlignment="1" applyProtection="1">
      <alignment horizontal="center" vertical="center" shrinkToFit="1"/>
      <protection hidden="1"/>
    </xf>
    <xf numFmtId="0" fontId="0" fillId="0" borderId="48"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2" fillId="0" borderId="1" xfId="0" applyFont="1" applyBorder="1" applyAlignment="1" applyProtection="1">
      <alignment horizontal="center"/>
      <protection hidden="1"/>
    </xf>
    <xf numFmtId="0" fontId="2" fillId="0" borderId="67" xfId="0" applyFont="1" applyBorder="1" applyAlignment="1" applyProtection="1">
      <alignment horizontal="center"/>
      <protection hidden="1"/>
    </xf>
    <xf numFmtId="0" fontId="2" fillId="0" borderId="37" xfId="0" applyFont="1" applyBorder="1" applyAlignment="1" applyProtection="1">
      <alignment vertical="center" shrinkToFit="1"/>
      <protection hidden="1"/>
    </xf>
    <xf numFmtId="0" fontId="0" fillId="0" borderId="37" xfId="0" applyBorder="1" applyAlignment="1" applyProtection="1">
      <alignment vertical="center" shrinkToFit="1"/>
      <protection hidden="1"/>
    </xf>
    <xf numFmtId="0" fontId="0" fillId="0" borderId="38" xfId="0" applyBorder="1" applyAlignment="1" applyProtection="1">
      <alignment horizontal="center" vertical="center" textRotation="255" shrinkToFit="1"/>
      <protection hidden="1"/>
    </xf>
    <xf numFmtId="0" fontId="0" fillId="0" borderId="16" xfId="0" applyBorder="1" applyAlignment="1" applyProtection="1">
      <alignment horizontal="center" vertical="center" textRotation="255" shrinkToFit="1"/>
      <protection hidden="1"/>
    </xf>
    <xf numFmtId="0" fontId="2" fillId="0" borderId="82" xfId="0" applyFont="1" applyBorder="1" applyAlignment="1" applyProtection="1">
      <alignment vertical="center" shrinkToFit="1"/>
      <protection hidden="1"/>
    </xf>
    <xf numFmtId="0" fontId="2" fillId="0" borderId="83" xfId="0" applyFont="1" applyBorder="1" applyAlignment="1" applyProtection="1">
      <alignment vertical="center" shrinkToFit="1"/>
      <protection hidden="1"/>
    </xf>
    <xf numFmtId="0" fontId="2" fillId="0" borderId="84" xfId="0" applyFont="1" applyBorder="1" applyAlignment="1" applyProtection="1">
      <alignment vertical="center" shrinkToFit="1"/>
      <protection hidden="1"/>
    </xf>
    <xf numFmtId="176" fontId="2" fillId="0" borderId="23" xfId="0" applyNumberFormat="1" applyFont="1" applyBorder="1" applyAlignment="1" applyProtection="1">
      <alignment horizontal="center" vertical="center"/>
      <protection hidden="1"/>
    </xf>
    <xf numFmtId="176" fontId="2" fillId="0" borderId="24" xfId="0" applyNumberFormat="1" applyFont="1" applyBorder="1" applyAlignment="1" applyProtection="1">
      <alignment horizontal="center" vertical="center"/>
      <protection hidden="1"/>
    </xf>
    <xf numFmtId="176" fontId="2" fillId="0" borderId="14" xfId="0" applyNumberFormat="1" applyFont="1" applyBorder="1" applyAlignment="1" applyProtection="1">
      <alignment horizontal="center" vertical="center"/>
      <protection hidden="1"/>
    </xf>
    <xf numFmtId="176" fontId="2" fillId="0" borderId="26" xfId="0" applyNumberFormat="1" applyFont="1" applyBorder="1" applyAlignment="1" applyProtection="1">
      <alignment horizontal="center" vertical="center"/>
      <protection hidden="1"/>
    </xf>
    <xf numFmtId="0" fontId="8" fillId="0" borderId="9" xfId="0" applyFont="1" applyBorder="1" applyAlignment="1" applyProtection="1">
      <alignment horizontal="right" vertical="center" shrinkToFit="1"/>
      <protection hidden="1"/>
    </xf>
    <xf numFmtId="0" fontId="8" fillId="0" borderId="0" xfId="0" applyFont="1" applyAlignment="1" applyProtection="1">
      <alignment horizontal="right" vertical="center" shrinkToFit="1"/>
      <protection hidden="1"/>
    </xf>
    <xf numFmtId="0" fontId="8" fillId="0" borderId="29" xfId="0" applyFont="1" applyBorder="1" applyAlignment="1" applyProtection="1">
      <alignment horizontal="right" vertical="center" shrinkToFit="1"/>
      <protection hidden="1"/>
    </xf>
    <xf numFmtId="0" fontId="0" fillId="0" borderId="10"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52" xfId="0" applyBorder="1" applyAlignment="1" applyProtection="1">
      <alignment horizontal="center" vertical="center" shrinkToFit="1"/>
      <protection hidden="1"/>
    </xf>
    <xf numFmtId="0" fontId="5" fillId="0" borderId="5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3" fillId="0" borderId="25"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31"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0" fontId="3" fillId="0" borderId="32" xfId="0" applyFont="1" applyBorder="1" applyAlignment="1" applyProtection="1">
      <alignment horizontal="center" vertical="center" shrinkToFit="1"/>
      <protection hidden="1"/>
    </xf>
    <xf numFmtId="0" fontId="3" fillId="0" borderId="33" xfId="0" applyFont="1" applyBorder="1" applyAlignment="1" applyProtection="1">
      <alignment horizontal="center" vertical="center" shrinkToFit="1"/>
      <protection hidden="1"/>
    </xf>
    <xf numFmtId="0" fontId="3" fillId="0" borderId="36" xfId="0" applyFont="1" applyBorder="1" applyAlignment="1" applyProtection="1">
      <alignment horizontal="center" vertical="center" shrinkToFit="1"/>
      <protection hidden="1"/>
    </xf>
    <xf numFmtId="0" fontId="3" fillId="0" borderId="22" xfId="0" applyFont="1" applyBorder="1" applyAlignment="1" applyProtection="1">
      <alignment horizontal="center" vertical="center" shrinkToFit="1"/>
      <protection hidden="1"/>
    </xf>
    <xf numFmtId="0" fontId="0" fillId="0" borderId="3" xfId="0" applyBorder="1" applyAlignment="1" applyProtection="1">
      <alignment horizontal="left" vertical="center"/>
      <protection hidden="1"/>
    </xf>
    <xf numFmtId="0" fontId="0" fillId="0" borderId="12" xfId="0" applyBorder="1" applyAlignment="1" applyProtection="1">
      <alignment horizontal="distributed" vertical="center"/>
      <protection hidden="1"/>
    </xf>
    <xf numFmtId="176" fontId="2" fillId="0" borderId="9" xfId="0" applyNumberFormat="1" applyFont="1" applyBorder="1" applyAlignment="1" applyProtection="1">
      <alignment horizontal="center" vertical="center" shrinkToFit="1"/>
      <protection hidden="1"/>
    </xf>
    <xf numFmtId="176" fontId="2" fillId="0" borderId="0" xfId="0" applyNumberFormat="1" applyFont="1" applyAlignment="1" applyProtection="1">
      <alignment horizontal="center" vertical="center" shrinkToFit="1"/>
      <protection hidden="1"/>
    </xf>
    <xf numFmtId="176" fontId="2" fillId="0" borderId="29" xfId="0" applyNumberFormat="1" applyFont="1" applyBorder="1" applyAlignment="1" applyProtection="1">
      <alignment horizontal="center" vertical="center" shrinkToFit="1"/>
      <protection hidden="1"/>
    </xf>
    <xf numFmtId="176" fontId="2" fillId="0" borderId="11" xfId="0" applyNumberFormat="1" applyFont="1" applyBorder="1" applyAlignment="1" applyProtection="1">
      <alignment horizontal="center" vertical="center" shrinkToFit="1"/>
      <protection hidden="1"/>
    </xf>
    <xf numFmtId="176" fontId="2" fillId="0" borderId="6" xfId="0" applyNumberFormat="1" applyFont="1" applyBorder="1" applyAlignment="1" applyProtection="1">
      <alignment horizontal="center" vertical="center" shrinkToFit="1"/>
      <protection hidden="1"/>
    </xf>
    <xf numFmtId="176" fontId="2" fillId="0" borderId="51" xfId="0" applyNumberFormat="1" applyFont="1" applyBorder="1" applyAlignment="1" applyProtection="1">
      <alignment horizontal="center" vertical="center" shrinkToFit="1"/>
      <protection hidden="1"/>
    </xf>
    <xf numFmtId="0" fontId="0" fillId="0" borderId="12" xfId="0" applyBorder="1" applyAlignment="1" applyProtection="1">
      <alignment horizontal="center" vertical="center" textRotation="255" shrinkToFit="1"/>
      <protection hidden="1"/>
    </xf>
    <xf numFmtId="0" fontId="7" fillId="0" borderId="36" xfId="0" applyFont="1" applyBorder="1" applyAlignment="1" applyProtection="1">
      <alignment horizontal="center" vertical="center" shrinkToFit="1"/>
      <protection hidden="1"/>
    </xf>
    <xf numFmtId="0" fontId="7" fillId="0" borderId="35"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7" fillId="0" borderId="30" xfId="0" applyFont="1" applyBorder="1" applyAlignment="1" applyProtection="1">
      <alignment horizontal="center" vertical="center" shrinkToFit="1"/>
      <protection hidden="1"/>
    </xf>
    <xf numFmtId="0" fontId="7" fillId="0" borderId="33" xfId="0" applyFont="1" applyBorder="1" applyAlignment="1" applyProtection="1">
      <alignment horizontal="center" vertical="center" shrinkToFit="1"/>
      <protection hidden="1"/>
    </xf>
    <xf numFmtId="0" fontId="7" fillId="0" borderId="34" xfId="0" applyFont="1" applyBorder="1" applyAlignment="1" applyProtection="1">
      <alignment horizontal="center" vertical="center" shrinkToFit="1"/>
      <protection hidden="1"/>
    </xf>
    <xf numFmtId="0" fontId="7" fillId="0" borderId="14" xfId="0" applyFont="1" applyBorder="1" applyAlignment="1" applyProtection="1">
      <alignment horizontal="center" vertical="center" shrinkToFit="1"/>
      <protection hidden="1"/>
    </xf>
    <xf numFmtId="0" fontId="0" fillId="0" borderId="21"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2" fillId="0" borderId="42" xfId="0" applyFont="1" applyBorder="1" applyAlignment="1" applyProtection="1">
      <alignment vertical="center" shrinkToFit="1"/>
      <protection hidden="1"/>
    </xf>
    <xf numFmtId="0" fontId="0" fillId="0" borderId="40"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24" xfId="0" applyBorder="1" applyAlignment="1" applyProtection="1">
      <alignment horizontal="center" vertical="center" shrinkToFit="1"/>
      <protection hidden="1"/>
    </xf>
    <xf numFmtId="0" fontId="0" fillId="0" borderId="66" xfId="0" applyBorder="1" applyAlignment="1" applyProtection="1">
      <alignment horizontal="center" vertical="center" shrinkToFit="1"/>
      <protection hidden="1"/>
    </xf>
    <xf numFmtId="0" fontId="2" fillId="0" borderId="15"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0" fillId="0" borderId="42" xfId="0" applyBorder="1" applyAlignment="1" applyProtection="1">
      <alignment vertical="center" shrinkToFit="1"/>
      <protection hidden="1"/>
    </xf>
    <xf numFmtId="0" fontId="2" fillId="0" borderId="79" xfId="0" applyFont="1" applyBorder="1" applyAlignment="1" applyProtection="1">
      <alignment vertical="center" shrinkToFit="1"/>
      <protection hidden="1"/>
    </xf>
    <xf numFmtId="0" fontId="2" fillId="0" borderId="80" xfId="0" applyFont="1" applyBorder="1" applyAlignment="1" applyProtection="1">
      <alignment vertical="center" shrinkToFit="1"/>
      <protection hidden="1"/>
    </xf>
    <xf numFmtId="0" fontId="2" fillId="0" borderId="81" xfId="0" applyFont="1" applyBorder="1" applyAlignment="1" applyProtection="1">
      <alignment vertical="center" shrinkToFit="1"/>
      <protection hidden="1"/>
    </xf>
    <xf numFmtId="0" fontId="2" fillId="0" borderId="38" xfId="0" applyFont="1" applyBorder="1" applyAlignment="1" applyProtection="1">
      <alignment vertical="center" wrapText="1"/>
      <protection hidden="1"/>
    </xf>
    <xf numFmtId="0" fontId="2" fillId="0" borderId="16" xfId="0" applyFont="1" applyBorder="1" applyAlignment="1" applyProtection="1">
      <alignment vertical="center" wrapText="1"/>
      <protection hidden="1"/>
    </xf>
    <xf numFmtId="0" fontId="2" fillId="0" borderId="5" xfId="0" applyFont="1" applyBorder="1" applyAlignment="1" applyProtection="1">
      <alignment horizontal="center"/>
      <protection hidden="1"/>
    </xf>
    <xf numFmtId="0" fontId="0" fillId="0" borderId="32" xfId="0" applyBorder="1" applyAlignment="1" applyProtection="1">
      <alignment horizontal="center" vertical="center"/>
      <protection hidden="1"/>
    </xf>
    <xf numFmtId="0" fontId="0" fillId="0" borderId="33" xfId="0" applyBorder="1" applyAlignment="1" applyProtection="1">
      <alignment horizontal="center" vertical="center" textRotation="255" shrinkToFit="1"/>
      <protection hidden="1"/>
    </xf>
    <xf numFmtId="0" fontId="31" fillId="0" borderId="0" xfId="0" applyFont="1" applyProtection="1">
      <alignment vertical="center"/>
      <protection hidden="1"/>
    </xf>
    <xf numFmtId="0" fontId="0" fillId="0" borderId="2" xfId="0" applyBorder="1" applyAlignment="1" applyProtection="1">
      <alignment horizontal="distributed" vertical="center"/>
      <protection hidden="1"/>
    </xf>
    <xf numFmtId="0" fontId="0" fillId="0" borderId="3" xfId="0" applyBorder="1" applyAlignment="1" applyProtection="1">
      <alignment horizontal="distributed" vertical="center"/>
      <protection hidden="1"/>
    </xf>
    <xf numFmtId="0" fontId="0" fillId="0" borderId="55"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2" fillId="0" borderId="50" xfId="0" applyFont="1" applyBorder="1" applyAlignment="1" applyProtection="1">
      <alignment vertical="center" shrinkToFit="1"/>
      <protection hidden="1"/>
    </xf>
    <xf numFmtId="0" fontId="0" fillId="0" borderId="50" xfId="0" applyBorder="1" applyAlignment="1" applyProtection="1">
      <alignment vertical="center" shrinkToFit="1"/>
      <protection hidden="1"/>
    </xf>
    <xf numFmtId="0" fontId="2" fillId="0" borderId="76" xfId="0" applyFont="1" applyBorder="1" applyAlignment="1" applyProtection="1">
      <alignment vertical="center" shrinkToFit="1"/>
      <protection hidden="1"/>
    </xf>
    <xf numFmtId="0" fontId="2" fillId="0" borderId="77" xfId="0" applyFont="1" applyBorder="1" applyAlignment="1" applyProtection="1">
      <alignment vertical="center" shrinkToFit="1"/>
      <protection hidden="1"/>
    </xf>
    <xf numFmtId="0" fontId="2" fillId="0" borderId="78" xfId="0" applyFont="1" applyBorder="1" applyAlignment="1" applyProtection="1">
      <alignment vertical="center" shrinkToFit="1"/>
      <protection hidden="1"/>
    </xf>
    <xf numFmtId="0" fontId="0" fillId="0" borderId="54" xfId="0" applyBorder="1" applyAlignment="1" applyProtection="1">
      <alignment horizontal="center" vertical="center"/>
      <protection hidden="1"/>
    </xf>
    <xf numFmtId="0" fontId="2" fillId="0" borderId="33" xfId="0" applyFont="1" applyBorder="1" applyAlignment="1" applyProtection="1">
      <alignment vertical="center" wrapText="1"/>
      <protection hidden="1"/>
    </xf>
    <xf numFmtId="0" fontId="18" fillId="0" borderId="46" xfId="0" applyFont="1" applyBorder="1" applyAlignment="1" applyProtection="1">
      <alignment horizontal="center" vertical="center"/>
      <protection hidden="1"/>
    </xf>
    <xf numFmtId="0" fontId="18" fillId="0" borderId="36"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29" fillId="0" borderId="13" xfId="0" applyFont="1" applyBorder="1" applyAlignment="1" applyProtection="1">
      <alignment horizontal="center" vertical="center" wrapText="1"/>
      <protection hidden="1"/>
    </xf>
    <xf numFmtId="0" fontId="29" fillId="0" borderId="14" xfId="0" applyFont="1" applyBorder="1" applyAlignment="1" applyProtection="1">
      <alignment horizontal="center" vertical="center" wrapText="1"/>
      <protection hidden="1"/>
    </xf>
    <xf numFmtId="0" fontId="18" fillId="0" borderId="15" xfId="0" applyFont="1" applyBorder="1" applyAlignment="1" applyProtection="1">
      <alignment horizontal="center" vertical="center"/>
      <protection hidden="1"/>
    </xf>
    <xf numFmtId="0" fontId="18" fillId="0" borderId="13" xfId="0" applyFont="1" applyBorder="1" applyAlignment="1" applyProtection="1">
      <alignment horizontal="center" vertical="center"/>
      <protection hidden="1"/>
    </xf>
    <xf numFmtId="0" fontId="18" fillId="0" borderId="31" xfId="0" applyFont="1" applyBorder="1" applyAlignment="1" applyProtection="1">
      <alignment horizontal="center" vertical="center" textRotation="255"/>
      <protection hidden="1"/>
    </xf>
    <xf numFmtId="0" fontId="18" fillId="0" borderId="31" xfId="0" applyFont="1" applyBorder="1" applyAlignment="1" applyProtection="1">
      <alignment horizontal="center" vertical="center"/>
      <protection hidden="1"/>
    </xf>
    <xf numFmtId="0" fontId="2" fillId="0" borderId="20" xfId="0" applyFont="1" applyBorder="1" applyAlignment="1" applyProtection="1">
      <alignment vertical="center" shrinkToFit="1"/>
      <protection hidden="1"/>
    </xf>
    <xf numFmtId="0" fontId="2" fillId="0" borderId="115" xfId="0" applyFont="1" applyBorder="1" applyAlignment="1" applyProtection="1">
      <alignment vertical="center" shrinkToFit="1"/>
      <protection hidden="1"/>
    </xf>
    <xf numFmtId="0" fontId="20" fillId="0" borderId="20" xfId="0" applyFont="1" applyBorder="1" applyAlignment="1" applyProtection="1">
      <alignment vertical="center" shrinkToFit="1"/>
      <protection hidden="1"/>
    </xf>
    <xf numFmtId="0" fontId="20" fillId="0" borderId="115" xfId="0" applyFont="1" applyBorder="1" applyAlignment="1" applyProtection="1">
      <alignment vertical="center" shrinkToFit="1"/>
      <protection hidden="1"/>
    </xf>
    <xf numFmtId="0" fontId="2" fillId="0" borderId="114" xfId="0" applyFont="1" applyBorder="1" applyAlignment="1" applyProtection="1">
      <alignment vertical="center" shrinkToFit="1"/>
      <protection hidden="1"/>
    </xf>
    <xf numFmtId="0" fontId="2" fillId="0" borderId="118" xfId="0" applyFont="1" applyBorder="1" applyAlignment="1" applyProtection="1">
      <alignment vertical="center" shrinkToFit="1"/>
      <protection hidden="1"/>
    </xf>
    <xf numFmtId="0" fontId="2" fillId="0" borderId="19" xfId="0" applyFont="1" applyBorder="1" applyAlignment="1" applyProtection="1">
      <alignment horizontal="center" vertical="center" shrinkToFit="1"/>
      <protection hidden="1"/>
    </xf>
    <xf numFmtId="0" fontId="2" fillId="0" borderId="20" xfId="0" applyFont="1" applyBorder="1" applyAlignment="1" applyProtection="1">
      <alignment horizontal="center" vertical="center" shrinkToFit="1"/>
      <protection hidden="1"/>
    </xf>
    <xf numFmtId="0" fontId="2" fillId="0" borderId="21" xfId="0" applyFont="1" applyBorder="1" applyAlignment="1" applyProtection="1">
      <alignment horizontal="center" vertical="center" shrinkToFit="1"/>
      <protection hidden="1"/>
    </xf>
    <xf numFmtId="0" fontId="38" fillId="0" borderId="122" xfId="0" applyFont="1" applyBorder="1" applyAlignment="1" applyProtection="1">
      <alignment horizontal="center" vertical="center"/>
      <protection hidden="1"/>
    </xf>
    <xf numFmtId="0" fontId="38" fillId="0" borderId="123" xfId="0" applyFont="1" applyBorder="1" applyAlignment="1" applyProtection="1">
      <alignment horizontal="center" vertical="center"/>
      <protection hidden="1"/>
    </xf>
    <xf numFmtId="0" fontId="18" fillId="0" borderId="32" xfId="0" applyFont="1" applyBorder="1" applyAlignment="1" applyProtection="1">
      <alignment horizontal="center" vertical="center"/>
      <protection hidden="1"/>
    </xf>
    <xf numFmtId="0" fontId="18" fillId="0" borderId="33" xfId="0" applyFont="1" applyBorder="1" applyAlignment="1" applyProtection="1">
      <alignment horizontal="center" vertical="center"/>
      <protection hidden="1"/>
    </xf>
    <xf numFmtId="0" fontId="2" fillId="0" borderId="110" xfId="0" applyFont="1" applyBorder="1" applyAlignment="1" applyProtection="1">
      <alignment vertical="center" shrinkToFit="1"/>
      <protection hidden="1"/>
    </xf>
    <xf numFmtId="0" fontId="2" fillId="0" borderId="116" xfId="0" applyFont="1" applyBorder="1" applyAlignment="1" applyProtection="1">
      <alignment vertical="center" shrinkToFit="1"/>
      <protection hidden="1"/>
    </xf>
    <xf numFmtId="0" fontId="2" fillId="0" borderId="112" xfId="0" applyFont="1" applyBorder="1" applyAlignment="1" applyProtection="1">
      <alignment vertical="center" shrinkToFit="1"/>
      <protection hidden="1"/>
    </xf>
    <xf numFmtId="0" fontId="2" fillId="0" borderId="117" xfId="0" applyFont="1" applyBorder="1" applyAlignment="1" applyProtection="1">
      <alignment vertical="center" shrinkToFit="1"/>
      <protection hidden="1"/>
    </xf>
    <xf numFmtId="0" fontId="5" fillId="0" borderId="120" xfId="0" applyFont="1" applyBorder="1" applyAlignment="1" applyProtection="1">
      <alignment vertical="center" shrinkToFit="1"/>
      <protection hidden="1"/>
    </xf>
    <xf numFmtId="0" fontId="5" fillId="0" borderId="121" xfId="0" applyFont="1" applyBorder="1" applyAlignment="1" applyProtection="1">
      <alignment vertical="center" shrinkToFit="1"/>
      <protection hidden="1"/>
    </xf>
    <xf numFmtId="0" fontId="2" fillId="0" borderId="1"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7" xfId="0" applyFont="1" applyBorder="1" applyAlignment="1" applyProtection="1">
      <alignment horizontal="center" vertical="center"/>
      <protection hidden="1"/>
    </xf>
  </cellXfs>
  <cellStyles count="1">
    <cellStyle name="標準" xfId="0" builtinId="0" customBuiltin="1"/>
  </cellStyles>
  <dxfs count="3">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FFD8F5"/>
      <color rgb="FF0432FF"/>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19995</xdr:colOff>
      <xdr:row>0</xdr:row>
      <xdr:rowOff>47132</xdr:rowOff>
    </xdr:from>
    <xdr:to>
      <xdr:col>1</xdr:col>
      <xdr:colOff>395842</xdr:colOff>
      <xdr:row>1</xdr:row>
      <xdr:rowOff>16581</xdr:rowOff>
    </xdr:to>
    <xdr:pic>
      <xdr:nvPicPr>
        <xdr:cNvPr id="2" name="図 1">
          <a:extLst>
            <a:ext uri="{FF2B5EF4-FFF2-40B4-BE49-F238E27FC236}">
              <a16:creationId xmlns:a16="http://schemas.microsoft.com/office/drawing/2014/main" id="{92497154-0D47-C631-62A4-A0DA76D21065}"/>
            </a:ext>
          </a:extLst>
        </xdr:cNvPr>
        <xdr:cNvPicPr>
          <a:picLocks noChangeAspect="1"/>
        </xdr:cNvPicPr>
      </xdr:nvPicPr>
      <xdr:blipFill>
        <a:blip xmlns:r="http://schemas.openxmlformats.org/officeDocument/2006/relationships" r:embed="rId1"/>
        <a:stretch>
          <a:fillRect/>
        </a:stretch>
      </xdr:blipFill>
      <xdr:spPr>
        <a:xfrm>
          <a:off x="197795" y="47132"/>
          <a:ext cx="375847" cy="375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26391</xdr:colOff>
      <xdr:row>19</xdr:row>
      <xdr:rowOff>34955</xdr:rowOff>
    </xdr:from>
    <xdr:to>
      <xdr:col>13</xdr:col>
      <xdr:colOff>302934</xdr:colOff>
      <xdr:row>20</xdr:row>
      <xdr:rowOff>338942</xdr:rowOff>
    </xdr:to>
    <xdr:sp macro="" textlink="">
      <xdr:nvSpPr>
        <xdr:cNvPr id="2" name="円/楕円 1">
          <a:extLst>
            <a:ext uri="{FF2B5EF4-FFF2-40B4-BE49-F238E27FC236}">
              <a16:creationId xmlns:a16="http://schemas.microsoft.com/office/drawing/2014/main" id="{385D59FF-6F9E-F545-8F45-F669293E0D0B}"/>
            </a:ext>
          </a:extLst>
        </xdr:cNvPr>
        <xdr:cNvSpPr/>
      </xdr:nvSpPr>
      <xdr:spPr>
        <a:xfrm>
          <a:off x="5512791" y="4225955"/>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21</xdr:row>
      <xdr:rowOff>29130</xdr:rowOff>
    </xdr:from>
    <xdr:to>
      <xdr:col>13</xdr:col>
      <xdr:colOff>305673</xdr:colOff>
      <xdr:row>22</xdr:row>
      <xdr:rowOff>333118</xdr:rowOff>
    </xdr:to>
    <xdr:sp macro="" textlink="">
      <xdr:nvSpPr>
        <xdr:cNvPr id="3" name="円/楕円 2">
          <a:extLst>
            <a:ext uri="{FF2B5EF4-FFF2-40B4-BE49-F238E27FC236}">
              <a16:creationId xmlns:a16="http://schemas.microsoft.com/office/drawing/2014/main" id="{99A4028A-E5FE-AD4F-A63D-652703E9011F}"/>
            </a:ext>
          </a:extLst>
        </xdr:cNvPr>
        <xdr:cNvSpPr/>
      </xdr:nvSpPr>
      <xdr:spPr>
        <a:xfrm>
          <a:off x="5515530" y="49567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23</xdr:row>
      <xdr:rowOff>34954</xdr:rowOff>
    </xdr:from>
    <xdr:to>
      <xdr:col>13</xdr:col>
      <xdr:colOff>302934</xdr:colOff>
      <xdr:row>24</xdr:row>
      <xdr:rowOff>338942</xdr:rowOff>
    </xdr:to>
    <xdr:sp macro="" textlink="">
      <xdr:nvSpPr>
        <xdr:cNvPr id="4" name="円/楕円 3">
          <a:extLst>
            <a:ext uri="{FF2B5EF4-FFF2-40B4-BE49-F238E27FC236}">
              <a16:creationId xmlns:a16="http://schemas.microsoft.com/office/drawing/2014/main" id="{C79CDF3C-37B9-2F4C-9F85-C7E6BE39617A}"/>
            </a:ext>
          </a:extLst>
        </xdr:cNvPr>
        <xdr:cNvSpPr/>
      </xdr:nvSpPr>
      <xdr:spPr>
        <a:xfrm>
          <a:off x="5512791" y="56991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25</xdr:row>
      <xdr:rowOff>29130</xdr:rowOff>
    </xdr:from>
    <xdr:to>
      <xdr:col>13</xdr:col>
      <xdr:colOff>305673</xdr:colOff>
      <xdr:row>26</xdr:row>
      <xdr:rowOff>333117</xdr:rowOff>
    </xdr:to>
    <xdr:sp macro="" textlink="">
      <xdr:nvSpPr>
        <xdr:cNvPr id="5" name="円/楕円 4">
          <a:extLst>
            <a:ext uri="{FF2B5EF4-FFF2-40B4-BE49-F238E27FC236}">
              <a16:creationId xmlns:a16="http://schemas.microsoft.com/office/drawing/2014/main" id="{52C9492D-6601-E947-8BCC-53A84F5AAA24}"/>
            </a:ext>
          </a:extLst>
        </xdr:cNvPr>
        <xdr:cNvSpPr/>
      </xdr:nvSpPr>
      <xdr:spPr>
        <a:xfrm>
          <a:off x="5515530" y="64299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27</xdr:row>
      <xdr:rowOff>34955</xdr:rowOff>
    </xdr:from>
    <xdr:to>
      <xdr:col>13</xdr:col>
      <xdr:colOff>302934</xdr:colOff>
      <xdr:row>28</xdr:row>
      <xdr:rowOff>338943</xdr:rowOff>
    </xdr:to>
    <xdr:sp macro="" textlink="">
      <xdr:nvSpPr>
        <xdr:cNvPr id="6" name="円/楕円 5">
          <a:extLst>
            <a:ext uri="{FF2B5EF4-FFF2-40B4-BE49-F238E27FC236}">
              <a16:creationId xmlns:a16="http://schemas.microsoft.com/office/drawing/2014/main" id="{2C3C06E5-94E1-A842-B57F-1AC21A448E61}"/>
            </a:ext>
          </a:extLst>
        </xdr:cNvPr>
        <xdr:cNvSpPr/>
      </xdr:nvSpPr>
      <xdr:spPr>
        <a:xfrm>
          <a:off x="5512791" y="71723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29</xdr:row>
      <xdr:rowOff>29130</xdr:rowOff>
    </xdr:from>
    <xdr:to>
      <xdr:col>13</xdr:col>
      <xdr:colOff>305673</xdr:colOff>
      <xdr:row>30</xdr:row>
      <xdr:rowOff>333118</xdr:rowOff>
    </xdr:to>
    <xdr:sp macro="" textlink="">
      <xdr:nvSpPr>
        <xdr:cNvPr id="7" name="円/楕円 6">
          <a:extLst>
            <a:ext uri="{FF2B5EF4-FFF2-40B4-BE49-F238E27FC236}">
              <a16:creationId xmlns:a16="http://schemas.microsoft.com/office/drawing/2014/main" id="{AE43C15D-7B4E-2243-B97F-8D0822643B78}"/>
            </a:ext>
          </a:extLst>
        </xdr:cNvPr>
        <xdr:cNvSpPr/>
      </xdr:nvSpPr>
      <xdr:spPr>
        <a:xfrm>
          <a:off x="5515530" y="79031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31</xdr:row>
      <xdr:rowOff>34954</xdr:rowOff>
    </xdr:from>
    <xdr:to>
      <xdr:col>13</xdr:col>
      <xdr:colOff>302934</xdr:colOff>
      <xdr:row>32</xdr:row>
      <xdr:rowOff>338942</xdr:rowOff>
    </xdr:to>
    <xdr:sp macro="" textlink="">
      <xdr:nvSpPr>
        <xdr:cNvPr id="8" name="円/楕円 7">
          <a:extLst>
            <a:ext uri="{FF2B5EF4-FFF2-40B4-BE49-F238E27FC236}">
              <a16:creationId xmlns:a16="http://schemas.microsoft.com/office/drawing/2014/main" id="{2B68A98B-92D3-9A48-8627-6A4B013F3671}"/>
            </a:ext>
          </a:extLst>
        </xdr:cNvPr>
        <xdr:cNvSpPr/>
      </xdr:nvSpPr>
      <xdr:spPr>
        <a:xfrm>
          <a:off x="5512791" y="86455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33</xdr:row>
      <xdr:rowOff>29130</xdr:rowOff>
    </xdr:from>
    <xdr:to>
      <xdr:col>13</xdr:col>
      <xdr:colOff>305673</xdr:colOff>
      <xdr:row>34</xdr:row>
      <xdr:rowOff>333117</xdr:rowOff>
    </xdr:to>
    <xdr:sp macro="" textlink="">
      <xdr:nvSpPr>
        <xdr:cNvPr id="9" name="円/楕円 8">
          <a:extLst>
            <a:ext uri="{FF2B5EF4-FFF2-40B4-BE49-F238E27FC236}">
              <a16:creationId xmlns:a16="http://schemas.microsoft.com/office/drawing/2014/main" id="{0680D271-A5D3-AD40-85EA-BAD3D1B0DF80}"/>
            </a:ext>
          </a:extLst>
        </xdr:cNvPr>
        <xdr:cNvSpPr/>
      </xdr:nvSpPr>
      <xdr:spPr>
        <a:xfrm>
          <a:off x="5515530" y="93763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35</xdr:row>
      <xdr:rowOff>34955</xdr:rowOff>
    </xdr:from>
    <xdr:to>
      <xdr:col>13</xdr:col>
      <xdr:colOff>302934</xdr:colOff>
      <xdr:row>36</xdr:row>
      <xdr:rowOff>338943</xdr:rowOff>
    </xdr:to>
    <xdr:sp macro="" textlink="">
      <xdr:nvSpPr>
        <xdr:cNvPr id="10" name="円/楕円 9">
          <a:extLst>
            <a:ext uri="{FF2B5EF4-FFF2-40B4-BE49-F238E27FC236}">
              <a16:creationId xmlns:a16="http://schemas.microsoft.com/office/drawing/2014/main" id="{0C02EE70-B46B-2349-835D-47A0E454DACB}"/>
            </a:ext>
          </a:extLst>
        </xdr:cNvPr>
        <xdr:cNvSpPr/>
      </xdr:nvSpPr>
      <xdr:spPr>
        <a:xfrm>
          <a:off x="5512791" y="101187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37</xdr:row>
      <xdr:rowOff>29130</xdr:rowOff>
    </xdr:from>
    <xdr:to>
      <xdr:col>13</xdr:col>
      <xdr:colOff>305673</xdr:colOff>
      <xdr:row>38</xdr:row>
      <xdr:rowOff>333118</xdr:rowOff>
    </xdr:to>
    <xdr:sp macro="" textlink="">
      <xdr:nvSpPr>
        <xdr:cNvPr id="11" name="円/楕円 10">
          <a:extLst>
            <a:ext uri="{FF2B5EF4-FFF2-40B4-BE49-F238E27FC236}">
              <a16:creationId xmlns:a16="http://schemas.microsoft.com/office/drawing/2014/main" id="{21A84BD1-2DBD-2D4C-BEE7-5BBC7F1BBA16}"/>
            </a:ext>
          </a:extLst>
        </xdr:cNvPr>
        <xdr:cNvSpPr/>
      </xdr:nvSpPr>
      <xdr:spPr>
        <a:xfrm>
          <a:off x="5515530" y="108495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43279</xdr:colOff>
      <xdr:row>0</xdr:row>
      <xdr:rowOff>61951</xdr:rowOff>
    </xdr:from>
    <xdr:to>
      <xdr:col>4</xdr:col>
      <xdr:colOff>76585</xdr:colOff>
      <xdr:row>0</xdr:row>
      <xdr:rowOff>271563</xdr:rowOff>
    </xdr:to>
    <xdr:pic>
      <xdr:nvPicPr>
        <xdr:cNvPr id="12" name="図 11">
          <a:extLst>
            <a:ext uri="{FF2B5EF4-FFF2-40B4-BE49-F238E27FC236}">
              <a16:creationId xmlns:a16="http://schemas.microsoft.com/office/drawing/2014/main" id="{6A27A6F4-E0D4-2743-A461-1F4797295AB3}"/>
            </a:ext>
          </a:extLst>
        </xdr:cNvPr>
        <xdr:cNvPicPr>
          <a:picLocks noChangeAspect="1"/>
        </xdr:cNvPicPr>
      </xdr:nvPicPr>
      <xdr:blipFill>
        <a:blip xmlns:r="http://schemas.openxmlformats.org/officeDocument/2006/relationships" r:embed="rId1"/>
        <a:stretch>
          <a:fillRect/>
        </a:stretch>
      </xdr:blipFill>
      <xdr:spPr>
        <a:xfrm>
          <a:off x="221079" y="61951"/>
          <a:ext cx="206488" cy="209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1</xdr:col>
      <xdr:colOff>251883</xdr:colOff>
      <xdr:row>0</xdr:row>
      <xdr:rowOff>271563</xdr:rowOff>
    </xdr:to>
    <xdr:pic>
      <xdr:nvPicPr>
        <xdr:cNvPr id="3" name="図 2">
          <a:extLst>
            <a:ext uri="{FF2B5EF4-FFF2-40B4-BE49-F238E27FC236}">
              <a16:creationId xmlns:a16="http://schemas.microsoft.com/office/drawing/2014/main" id="{DB6232FC-FEF4-F643-8367-8D10A98F1367}"/>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43279</xdr:colOff>
      <xdr:row>0</xdr:row>
      <xdr:rowOff>61951</xdr:rowOff>
    </xdr:from>
    <xdr:to>
      <xdr:col>2</xdr:col>
      <xdr:colOff>251883</xdr:colOff>
      <xdr:row>0</xdr:row>
      <xdr:rowOff>271563</xdr:rowOff>
    </xdr:to>
    <xdr:pic>
      <xdr:nvPicPr>
        <xdr:cNvPr id="2" name="図 1">
          <a:extLst>
            <a:ext uri="{FF2B5EF4-FFF2-40B4-BE49-F238E27FC236}">
              <a16:creationId xmlns:a16="http://schemas.microsoft.com/office/drawing/2014/main" id="{6B934AF7-1813-5940-9C6E-83F15F652E37}"/>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twoCellAnchor>
    <xdr:from>
      <xdr:col>12</xdr:col>
      <xdr:colOff>103909</xdr:colOff>
      <xdr:row>9</xdr:row>
      <xdr:rowOff>80818</xdr:rowOff>
    </xdr:from>
    <xdr:to>
      <xdr:col>12</xdr:col>
      <xdr:colOff>311723</xdr:colOff>
      <xdr:row>16</xdr:row>
      <xdr:rowOff>288636</xdr:rowOff>
    </xdr:to>
    <xdr:sp macro="" textlink="">
      <xdr:nvSpPr>
        <xdr:cNvPr id="3" name="右中かっこ 2">
          <a:extLst>
            <a:ext uri="{FF2B5EF4-FFF2-40B4-BE49-F238E27FC236}">
              <a16:creationId xmlns:a16="http://schemas.microsoft.com/office/drawing/2014/main" id="{AF32FBFB-2BFD-E840-A04D-2BA68EE0CF62}"/>
            </a:ext>
          </a:extLst>
        </xdr:cNvPr>
        <xdr:cNvSpPr/>
      </xdr:nvSpPr>
      <xdr:spPr>
        <a:xfrm>
          <a:off x="13646727" y="2482273"/>
          <a:ext cx="207814" cy="2309090"/>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57729</xdr:colOff>
      <xdr:row>17</xdr:row>
      <xdr:rowOff>92365</xdr:rowOff>
    </xdr:from>
    <xdr:to>
      <xdr:col>5</xdr:col>
      <xdr:colOff>265545</xdr:colOff>
      <xdr:row>19</xdr:row>
      <xdr:rowOff>288636</xdr:rowOff>
    </xdr:to>
    <xdr:sp macro="" textlink="">
      <xdr:nvSpPr>
        <xdr:cNvPr id="4" name="右中かっこ 3">
          <a:extLst>
            <a:ext uri="{FF2B5EF4-FFF2-40B4-BE49-F238E27FC236}">
              <a16:creationId xmlns:a16="http://schemas.microsoft.com/office/drawing/2014/main" id="{5CD682A1-35D8-EA47-AC78-2CE33E128C26}"/>
            </a:ext>
          </a:extLst>
        </xdr:cNvPr>
        <xdr:cNvSpPr/>
      </xdr:nvSpPr>
      <xdr:spPr>
        <a:xfrm>
          <a:off x="4826002" y="4895274"/>
          <a:ext cx="207816" cy="796635"/>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43279</xdr:colOff>
      <xdr:row>0</xdr:row>
      <xdr:rowOff>61951</xdr:rowOff>
    </xdr:from>
    <xdr:to>
      <xdr:col>2</xdr:col>
      <xdr:colOff>251883</xdr:colOff>
      <xdr:row>0</xdr:row>
      <xdr:rowOff>271563</xdr:rowOff>
    </xdr:to>
    <xdr:pic>
      <xdr:nvPicPr>
        <xdr:cNvPr id="2" name="図 1">
          <a:extLst>
            <a:ext uri="{FF2B5EF4-FFF2-40B4-BE49-F238E27FC236}">
              <a16:creationId xmlns:a16="http://schemas.microsoft.com/office/drawing/2014/main" id="{ACF507DF-5E6E-EC45-8F4B-021F5EDCF356}"/>
            </a:ext>
          </a:extLst>
        </xdr:cNvPr>
        <xdr:cNvPicPr>
          <a:picLocks noChangeAspect="1"/>
        </xdr:cNvPicPr>
      </xdr:nvPicPr>
      <xdr:blipFill>
        <a:blip xmlns:r="http://schemas.openxmlformats.org/officeDocument/2006/relationships" r:embed="rId1"/>
        <a:stretch>
          <a:fillRect/>
        </a:stretch>
      </xdr:blipFill>
      <xdr:spPr>
        <a:xfrm>
          <a:off x="665579" y="61951"/>
          <a:ext cx="208604" cy="209612"/>
        </a:xfrm>
        <a:prstGeom prst="rect">
          <a:avLst/>
        </a:prstGeom>
      </xdr:spPr>
    </xdr:pic>
    <xdr:clientData/>
  </xdr:twoCellAnchor>
  <xdr:twoCellAnchor>
    <xdr:from>
      <xdr:col>12</xdr:col>
      <xdr:colOff>103909</xdr:colOff>
      <xdr:row>9</xdr:row>
      <xdr:rowOff>80818</xdr:rowOff>
    </xdr:from>
    <xdr:to>
      <xdr:col>12</xdr:col>
      <xdr:colOff>311723</xdr:colOff>
      <xdr:row>16</xdr:row>
      <xdr:rowOff>288636</xdr:rowOff>
    </xdr:to>
    <xdr:sp macro="" textlink="">
      <xdr:nvSpPr>
        <xdr:cNvPr id="3" name="右中かっこ 2">
          <a:extLst>
            <a:ext uri="{FF2B5EF4-FFF2-40B4-BE49-F238E27FC236}">
              <a16:creationId xmlns:a16="http://schemas.microsoft.com/office/drawing/2014/main" id="{256DBAD1-7549-9743-8FC9-CDC11ED6EFEF}"/>
            </a:ext>
          </a:extLst>
        </xdr:cNvPr>
        <xdr:cNvSpPr/>
      </xdr:nvSpPr>
      <xdr:spPr>
        <a:xfrm>
          <a:off x="11292609" y="2506518"/>
          <a:ext cx="207814" cy="2341418"/>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57729</xdr:colOff>
      <xdr:row>17</xdr:row>
      <xdr:rowOff>92365</xdr:rowOff>
    </xdr:from>
    <xdr:to>
      <xdr:col>5</xdr:col>
      <xdr:colOff>265545</xdr:colOff>
      <xdr:row>19</xdr:row>
      <xdr:rowOff>288636</xdr:rowOff>
    </xdr:to>
    <xdr:sp macro="" textlink="">
      <xdr:nvSpPr>
        <xdr:cNvPr id="4" name="右中かっこ 3">
          <a:extLst>
            <a:ext uri="{FF2B5EF4-FFF2-40B4-BE49-F238E27FC236}">
              <a16:creationId xmlns:a16="http://schemas.microsoft.com/office/drawing/2014/main" id="{676BB7A1-94D4-0242-916E-A78BFBFD0214}"/>
            </a:ext>
          </a:extLst>
        </xdr:cNvPr>
        <xdr:cNvSpPr/>
      </xdr:nvSpPr>
      <xdr:spPr>
        <a:xfrm>
          <a:off x="4820229" y="4956465"/>
          <a:ext cx="207816" cy="805871"/>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1</xdr:col>
      <xdr:colOff>251883</xdr:colOff>
      <xdr:row>0</xdr:row>
      <xdr:rowOff>271563</xdr:rowOff>
    </xdr:to>
    <xdr:pic>
      <xdr:nvPicPr>
        <xdr:cNvPr id="2" name="図 1">
          <a:extLst>
            <a:ext uri="{FF2B5EF4-FFF2-40B4-BE49-F238E27FC236}">
              <a16:creationId xmlns:a16="http://schemas.microsoft.com/office/drawing/2014/main" id="{E4A9D1AC-2ADE-B94A-B33F-0A3CF33D47A3}"/>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2</xdr:col>
      <xdr:colOff>71967</xdr:colOff>
      <xdr:row>0</xdr:row>
      <xdr:rowOff>271563</xdr:rowOff>
    </xdr:to>
    <xdr:pic>
      <xdr:nvPicPr>
        <xdr:cNvPr id="2" name="図 1">
          <a:extLst>
            <a:ext uri="{FF2B5EF4-FFF2-40B4-BE49-F238E27FC236}">
              <a16:creationId xmlns:a16="http://schemas.microsoft.com/office/drawing/2014/main" id="{0C31664F-1708-9342-8C8F-D59785EBAFBA}"/>
            </a:ext>
          </a:extLst>
        </xdr:cNvPr>
        <xdr:cNvPicPr>
          <a:picLocks noChangeAspect="1"/>
        </xdr:cNvPicPr>
      </xdr:nvPicPr>
      <xdr:blipFill>
        <a:blip xmlns:r="http://schemas.openxmlformats.org/officeDocument/2006/relationships" r:embed="rId1"/>
        <a:stretch>
          <a:fillRect/>
        </a:stretch>
      </xdr:blipFill>
      <xdr:spPr>
        <a:xfrm>
          <a:off x="221079" y="61951"/>
          <a:ext cx="206488" cy="2096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26391</xdr:colOff>
      <xdr:row>19</xdr:row>
      <xdr:rowOff>34955</xdr:rowOff>
    </xdr:from>
    <xdr:to>
      <xdr:col>13</xdr:col>
      <xdr:colOff>302934</xdr:colOff>
      <xdr:row>20</xdr:row>
      <xdr:rowOff>338942</xdr:rowOff>
    </xdr:to>
    <xdr:sp macro="" textlink="">
      <xdr:nvSpPr>
        <xdr:cNvPr id="3" name="円/楕円 2">
          <a:extLst>
            <a:ext uri="{FF2B5EF4-FFF2-40B4-BE49-F238E27FC236}">
              <a16:creationId xmlns:a16="http://schemas.microsoft.com/office/drawing/2014/main" id="{E4C03530-0393-D64F-96D1-B1D7C6841121}"/>
            </a:ext>
          </a:extLst>
        </xdr:cNvPr>
        <xdr:cNvSpPr/>
      </xdr:nvSpPr>
      <xdr:spPr>
        <a:xfrm>
          <a:off x="6160841" y="3576973"/>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21</xdr:row>
      <xdr:rowOff>29130</xdr:rowOff>
    </xdr:from>
    <xdr:to>
      <xdr:col>13</xdr:col>
      <xdr:colOff>305673</xdr:colOff>
      <xdr:row>22</xdr:row>
      <xdr:rowOff>333118</xdr:rowOff>
    </xdr:to>
    <xdr:sp macro="" textlink="">
      <xdr:nvSpPr>
        <xdr:cNvPr id="5" name="円/楕円 4">
          <a:extLst>
            <a:ext uri="{FF2B5EF4-FFF2-40B4-BE49-F238E27FC236}">
              <a16:creationId xmlns:a16="http://schemas.microsoft.com/office/drawing/2014/main" id="{4307BD30-B89E-7849-BF43-009B3966B038}"/>
            </a:ext>
          </a:extLst>
        </xdr:cNvPr>
        <xdr:cNvSpPr/>
      </xdr:nvSpPr>
      <xdr:spPr>
        <a:xfrm>
          <a:off x="6163580" y="4305185"/>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23</xdr:row>
      <xdr:rowOff>34954</xdr:rowOff>
    </xdr:from>
    <xdr:to>
      <xdr:col>13</xdr:col>
      <xdr:colOff>302934</xdr:colOff>
      <xdr:row>24</xdr:row>
      <xdr:rowOff>338942</xdr:rowOff>
    </xdr:to>
    <xdr:sp macro="" textlink="">
      <xdr:nvSpPr>
        <xdr:cNvPr id="6" name="円/楕円 5">
          <a:extLst>
            <a:ext uri="{FF2B5EF4-FFF2-40B4-BE49-F238E27FC236}">
              <a16:creationId xmlns:a16="http://schemas.microsoft.com/office/drawing/2014/main" id="{CDBFF939-0A3A-C541-B619-40308D0C9A65}"/>
            </a:ext>
          </a:extLst>
        </xdr:cNvPr>
        <xdr:cNvSpPr/>
      </xdr:nvSpPr>
      <xdr:spPr>
        <a:xfrm>
          <a:off x="6160841" y="5045046"/>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25</xdr:row>
      <xdr:rowOff>29130</xdr:rowOff>
    </xdr:from>
    <xdr:to>
      <xdr:col>13</xdr:col>
      <xdr:colOff>305673</xdr:colOff>
      <xdr:row>26</xdr:row>
      <xdr:rowOff>333117</xdr:rowOff>
    </xdr:to>
    <xdr:sp macro="" textlink="">
      <xdr:nvSpPr>
        <xdr:cNvPr id="7" name="円/楕円 6">
          <a:extLst>
            <a:ext uri="{FF2B5EF4-FFF2-40B4-BE49-F238E27FC236}">
              <a16:creationId xmlns:a16="http://schemas.microsoft.com/office/drawing/2014/main" id="{691FAF70-BCD6-5B4B-B949-9389DA8A7129}"/>
            </a:ext>
          </a:extLst>
        </xdr:cNvPr>
        <xdr:cNvSpPr/>
      </xdr:nvSpPr>
      <xdr:spPr>
        <a:xfrm>
          <a:off x="6163580" y="5773258"/>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27</xdr:row>
      <xdr:rowOff>34955</xdr:rowOff>
    </xdr:from>
    <xdr:to>
      <xdr:col>13</xdr:col>
      <xdr:colOff>302934</xdr:colOff>
      <xdr:row>28</xdr:row>
      <xdr:rowOff>338943</xdr:rowOff>
    </xdr:to>
    <xdr:sp macro="" textlink="">
      <xdr:nvSpPr>
        <xdr:cNvPr id="8" name="円/楕円 7">
          <a:extLst>
            <a:ext uri="{FF2B5EF4-FFF2-40B4-BE49-F238E27FC236}">
              <a16:creationId xmlns:a16="http://schemas.microsoft.com/office/drawing/2014/main" id="{B3978951-B2AF-504C-AAE9-8B931F4D67C9}"/>
            </a:ext>
          </a:extLst>
        </xdr:cNvPr>
        <xdr:cNvSpPr/>
      </xdr:nvSpPr>
      <xdr:spPr>
        <a:xfrm>
          <a:off x="6160841" y="6513120"/>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29</xdr:row>
      <xdr:rowOff>29130</xdr:rowOff>
    </xdr:from>
    <xdr:to>
      <xdr:col>13</xdr:col>
      <xdr:colOff>305673</xdr:colOff>
      <xdr:row>30</xdr:row>
      <xdr:rowOff>333118</xdr:rowOff>
    </xdr:to>
    <xdr:sp macro="" textlink="">
      <xdr:nvSpPr>
        <xdr:cNvPr id="9" name="円/楕円 8">
          <a:extLst>
            <a:ext uri="{FF2B5EF4-FFF2-40B4-BE49-F238E27FC236}">
              <a16:creationId xmlns:a16="http://schemas.microsoft.com/office/drawing/2014/main" id="{E1D44C9D-80C0-E742-82F8-4EB41E29F4E3}"/>
            </a:ext>
          </a:extLst>
        </xdr:cNvPr>
        <xdr:cNvSpPr/>
      </xdr:nvSpPr>
      <xdr:spPr>
        <a:xfrm>
          <a:off x="6163580" y="7241332"/>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31</xdr:row>
      <xdr:rowOff>34954</xdr:rowOff>
    </xdr:from>
    <xdr:to>
      <xdr:col>13</xdr:col>
      <xdr:colOff>302934</xdr:colOff>
      <xdr:row>32</xdr:row>
      <xdr:rowOff>338942</xdr:rowOff>
    </xdr:to>
    <xdr:sp macro="" textlink="">
      <xdr:nvSpPr>
        <xdr:cNvPr id="10" name="円/楕円 9">
          <a:extLst>
            <a:ext uri="{FF2B5EF4-FFF2-40B4-BE49-F238E27FC236}">
              <a16:creationId xmlns:a16="http://schemas.microsoft.com/office/drawing/2014/main" id="{1577858B-ECCA-004C-A25D-8A81F57F779F}"/>
            </a:ext>
          </a:extLst>
        </xdr:cNvPr>
        <xdr:cNvSpPr/>
      </xdr:nvSpPr>
      <xdr:spPr>
        <a:xfrm>
          <a:off x="6160841" y="7981193"/>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33</xdr:row>
      <xdr:rowOff>29130</xdr:rowOff>
    </xdr:from>
    <xdr:to>
      <xdr:col>13</xdr:col>
      <xdr:colOff>305673</xdr:colOff>
      <xdr:row>34</xdr:row>
      <xdr:rowOff>333117</xdr:rowOff>
    </xdr:to>
    <xdr:sp macro="" textlink="">
      <xdr:nvSpPr>
        <xdr:cNvPr id="11" name="円/楕円 10">
          <a:extLst>
            <a:ext uri="{FF2B5EF4-FFF2-40B4-BE49-F238E27FC236}">
              <a16:creationId xmlns:a16="http://schemas.microsoft.com/office/drawing/2014/main" id="{F5C20F90-508C-BB49-8639-403CEE782033}"/>
            </a:ext>
          </a:extLst>
        </xdr:cNvPr>
        <xdr:cNvSpPr/>
      </xdr:nvSpPr>
      <xdr:spPr>
        <a:xfrm>
          <a:off x="6163580" y="8709405"/>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35</xdr:row>
      <xdr:rowOff>34955</xdr:rowOff>
    </xdr:from>
    <xdr:to>
      <xdr:col>13</xdr:col>
      <xdr:colOff>302934</xdr:colOff>
      <xdr:row>36</xdr:row>
      <xdr:rowOff>338943</xdr:rowOff>
    </xdr:to>
    <xdr:sp macro="" textlink="">
      <xdr:nvSpPr>
        <xdr:cNvPr id="12" name="円/楕円 11">
          <a:extLst>
            <a:ext uri="{FF2B5EF4-FFF2-40B4-BE49-F238E27FC236}">
              <a16:creationId xmlns:a16="http://schemas.microsoft.com/office/drawing/2014/main" id="{199895FD-D0A2-AE47-A0B1-A149B8DFF0D4}"/>
            </a:ext>
          </a:extLst>
        </xdr:cNvPr>
        <xdr:cNvSpPr/>
      </xdr:nvSpPr>
      <xdr:spPr>
        <a:xfrm>
          <a:off x="6160841" y="9449267"/>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37</xdr:row>
      <xdr:rowOff>29130</xdr:rowOff>
    </xdr:from>
    <xdr:to>
      <xdr:col>13</xdr:col>
      <xdr:colOff>305673</xdr:colOff>
      <xdr:row>38</xdr:row>
      <xdr:rowOff>333118</xdr:rowOff>
    </xdr:to>
    <xdr:sp macro="" textlink="">
      <xdr:nvSpPr>
        <xdr:cNvPr id="13" name="円/楕円 12">
          <a:extLst>
            <a:ext uri="{FF2B5EF4-FFF2-40B4-BE49-F238E27FC236}">
              <a16:creationId xmlns:a16="http://schemas.microsoft.com/office/drawing/2014/main" id="{9A9C118A-4259-0442-BFD1-2CF54F159097}"/>
            </a:ext>
          </a:extLst>
        </xdr:cNvPr>
        <xdr:cNvSpPr/>
      </xdr:nvSpPr>
      <xdr:spPr>
        <a:xfrm>
          <a:off x="6163580" y="10177479"/>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43279</xdr:colOff>
      <xdr:row>0</xdr:row>
      <xdr:rowOff>61951</xdr:rowOff>
    </xdr:from>
    <xdr:to>
      <xdr:col>4</xdr:col>
      <xdr:colOff>71967</xdr:colOff>
      <xdr:row>0</xdr:row>
      <xdr:rowOff>271563</xdr:rowOff>
    </xdr:to>
    <xdr:pic>
      <xdr:nvPicPr>
        <xdr:cNvPr id="2" name="図 1">
          <a:extLst>
            <a:ext uri="{FF2B5EF4-FFF2-40B4-BE49-F238E27FC236}">
              <a16:creationId xmlns:a16="http://schemas.microsoft.com/office/drawing/2014/main" id="{E9523309-60B9-5541-A7C4-C5C4A8242C40}"/>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26391</xdr:colOff>
      <xdr:row>19</xdr:row>
      <xdr:rowOff>34955</xdr:rowOff>
    </xdr:from>
    <xdr:to>
      <xdr:col>13</xdr:col>
      <xdr:colOff>302934</xdr:colOff>
      <xdr:row>20</xdr:row>
      <xdr:rowOff>338942</xdr:rowOff>
    </xdr:to>
    <xdr:sp macro="" textlink="">
      <xdr:nvSpPr>
        <xdr:cNvPr id="2" name="円/楕円 1">
          <a:extLst>
            <a:ext uri="{FF2B5EF4-FFF2-40B4-BE49-F238E27FC236}">
              <a16:creationId xmlns:a16="http://schemas.microsoft.com/office/drawing/2014/main" id="{60ABEA0C-4855-A749-BDC1-68806B5E2C57}"/>
            </a:ext>
          </a:extLst>
        </xdr:cNvPr>
        <xdr:cNvSpPr/>
      </xdr:nvSpPr>
      <xdr:spPr>
        <a:xfrm>
          <a:off x="7214591" y="3540155"/>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21</xdr:row>
      <xdr:rowOff>29130</xdr:rowOff>
    </xdr:from>
    <xdr:to>
      <xdr:col>13</xdr:col>
      <xdr:colOff>305673</xdr:colOff>
      <xdr:row>22</xdr:row>
      <xdr:rowOff>333118</xdr:rowOff>
    </xdr:to>
    <xdr:sp macro="" textlink="">
      <xdr:nvSpPr>
        <xdr:cNvPr id="3" name="円/楕円 2">
          <a:extLst>
            <a:ext uri="{FF2B5EF4-FFF2-40B4-BE49-F238E27FC236}">
              <a16:creationId xmlns:a16="http://schemas.microsoft.com/office/drawing/2014/main" id="{FC9FBB60-6308-E344-ACF8-50D49EE4F1A9}"/>
            </a:ext>
          </a:extLst>
        </xdr:cNvPr>
        <xdr:cNvSpPr/>
      </xdr:nvSpPr>
      <xdr:spPr>
        <a:xfrm>
          <a:off x="7217330" y="42709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23</xdr:row>
      <xdr:rowOff>34954</xdr:rowOff>
    </xdr:from>
    <xdr:to>
      <xdr:col>13</xdr:col>
      <xdr:colOff>302934</xdr:colOff>
      <xdr:row>24</xdr:row>
      <xdr:rowOff>338942</xdr:rowOff>
    </xdr:to>
    <xdr:sp macro="" textlink="">
      <xdr:nvSpPr>
        <xdr:cNvPr id="4" name="円/楕円 3">
          <a:extLst>
            <a:ext uri="{FF2B5EF4-FFF2-40B4-BE49-F238E27FC236}">
              <a16:creationId xmlns:a16="http://schemas.microsoft.com/office/drawing/2014/main" id="{027CC4AE-96A7-4F4C-9F1E-F9C37A0F764C}"/>
            </a:ext>
          </a:extLst>
        </xdr:cNvPr>
        <xdr:cNvSpPr/>
      </xdr:nvSpPr>
      <xdr:spPr>
        <a:xfrm>
          <a:off x="7214591" y="50133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25</xdr:row>
      <xdr:rowOff>29130</xdr:rowOff>
    </xdr:from>
    <xdr:to>
      <xdr:col>13</xdr:col>
      <xdr:colOff>305673</xdr:colOff>
      <xdr:row>26</xdr:row>
      <xdr:rowOff>333117</xdr:rowOff>
    </xdr:to>
    <xdr:sp macro="" textlink="">
      <xdr:nvSpPr>
        <xdr:cNvPr id="5" name="円/楕円 4">
          <a:extLst>
            <a:ext uri="{FF2B5EF4-FFF2-40B4-BE49-F238E27FC236}">
              <a16:creationId xmlns:a16="http://schemas.microsoft.com/office/drawing/2014/main" id="{AFF60B5B-C191-DD45-9014-A1A7572D00CC}"/>
            </a:ext>
          </a:extLst>
        </xdr:cNvPr>
        <xdr:cNvSpPr/>
      </xdr:nvSpPr>
      <xdr:spPr>
        <a:xfrm>
          <a:off x="7217330" y="57441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27</xdr:row>
      <xdr:rowOff>34955</xdr:rowOff>
    </xdr:from>
    <xdr:to>
      <xdr:col>13</xdr:col>
      <xdr:colOff>302934</xdr:colOff>
      <xdr:row>28</xdr:row>
      <xdr:rowOff>338943</xdr:rowOff>
    </xdr:to>
    <xdr:sp macro="" textlink="">
      <xdr:nvSpPr>
        <xdr:cNvPr id="6" name="円/楕円 5">
          <a:extLst>
            <a:ext uri="{FF2B5EF4-FFF2-40B4-BE49-F238E27FC236}">
              <a16:creationId xmlns:a16="http://schemas.microsoft.com/office/drawing/2014/main" id="{9AD7DC23-820B-1E4E-9DE4-B334BD0398B4}"/>
            </a:ext>
          </a:extLst>
        </xdr:cNvPr>
        <xdr:cNvSpPr/>
      </xdr:nvSpPr>
      <xdr:spPr>
        <a:xfrm>
          <a:off x="7214591" y="64865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29</xdr:row>
      <xdr:rowOff>29130</xdr:rowOff>
    </xdr:from>
    <xdr:to>
      <xdr:col>13</xdr:col>
      <xdr:colOff>305673</xdr:colOff>
      <xdr:row>30</xdr:row>
      <xdr:rowOff>333118</xdr:rowOff>
    </xdr:to>
    <xdr:sp macro="" textlink="">
      <xdr:nvSpPr>
        <xdr:cNvPr id="7" name="円/楕円 6">
          <a:extLst>
            <a:ext uri="{FF2B5EF4-FFF2-40B4-BE49-F238E27FC236}">
              <a16:creationId xmlns:a16="http://schemas.microsoft.com/office/drawing/2014/main" id="{55ED7C31-C289-FE42-ACCE-BBC83F128D7C}"/>
            </a:ext>
          </a:extLst>
        </xdr:cNvPr>
        <xdr:cNvSpPr/>
      </xdr:nvSpPr>
      <xdr:spPr>
        <a:xfrm>
          <a:off x="7217330" y="72173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31</xdr:row>
      <xdr:rowOff>34954</xdr:rowOff>
    </xdr:from>
    <xdr:to>
      <xdr:col>13</xdr:col>
      <xdr:colOff>302934</xdr:colOff>
      <xdr:row>32</xdr:row>
      <xdr:rowOff>338942</xdr:rowOff>
    </xdr:to>
    <xdr:sp macro="" textlink="">
      <xdr:nvSpPr>
        <xdr:cNvPr id="8" name="円/楕円 7">
          <a:extLst>
            <a:ext uri="{FF2B5EF4-FFF2-40B4-BE49-F238E27FC236}">
              <a16:creationId xmlns:a16="http://schemas.microsoft.com/office/drawing/2014/main" id="{5D656FC9-256B-8F43-9843-1E2E2527BD23}"/>
            </a:ext>
          </a:extLst>
        </xdr:cNvPr>
        <xdr:cNvSpPr/>
      </xdr:nvSpPr>
      <xdr:spPr>
        <a:xfrm>
          <a:off x="7214591" y="79597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33</xdr:row>
      <xdr:rowOff>29130</xdr:rowOff>
    </xdr:from>
    <xdr:to>
      <xdr:col>13</xdr:col>
      <xdr:colOff>305673</xdr:colOff>
      <xdr:row>34</xdr:row>
      <xdr:rowOff>333117</xdr:rowOff>
    </xdr:to>
    <xdr:sp macro="" textlink="">
      <xdr:nvSpPr>
        <xdr:cNvPr id="9" name="円/楕円 8">
          <a:extLst>
            <a:ext uri="{FF2B5EF4-FFF2-40B4-BE49-F238E27FC236}">
              <a16:creationId xmlns:a16="http://schemas.microsoft.com/office/drawing/2014/main" id="{C0135F2B-87E4-9F48-AB3D-EDD3FCD6C6DE}"/>
            </a:ext>
          </a:extLst>
        </xdr:cNvPr>
        <xdr:cNvSpPr/>
      </xdr:nvSpPr>
      <xdr:spPr>
        <a:xfrm>
          <a:off x="7217330" y="86905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35</xdr:row>
      <xdr:rowOff>34955</xdr:rowOff>
    </xdr:from>
    <xdr:to>
      <xdr:col>13</xdr:col>
      <xdr:colOff>302934</xdr:colOff>
      <xdr:row>36</xdr:row>
      <xdr:rowOff>338943</xdr:rowOff>
    </xdr:to>
    <xdr:sp macro="" textlink="">
      <xdr:nvSpPr>
        <xdr:cNvPr id="10" name="円/楕円 9">
          <a:extLst>
            <a:ext uri="{FF2B5EF4-FFF2-40B4-BE49-F238E27FC236}">
              <a16:creationId xmlns:a16="http://schemas.microsoft.com/office/drawing/2014/main" id="{A68005B1-8084-7249-AA4E-310B092A2B42}"/>
            </a:ext>
          </a:extLst>
        </xdr:cNvPr>
        <xdr:cNvSpPr/>
      </xdr:nvSpPr>
      <xdr:spPr>
        <a:xfrm>
          <a:off x="7214591" y="94329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37</xdr:row>
      <xdr:rowOff>29130</xdr:rowOff>
    </xdr:from>
    <xdr:to>
      <xdr:col>13</xdr:col>
      <xdr:colOff>305673</xdr:colOff>
      <xdr:row>38</xdr:row>
      <xdr:rowOff>333118</xdr:rowOff>
    </xdr:to>
    <xdr:sp macro="" textlink="">
      <xdr:nvSpPr>
        <xdr:cNvPr id="11" name="円/楕円 10">
          <a:extLst>
            <a:ext uri="{FF2B5EF4-FFF2-40B4-BE49-F238E27FC236}">
              <a16:creationId xmlns:a16="http://schemas.microsoft.com/office/drawing/2014/main" id="{79A9D600-876A-364F-983D-87E94A0993BE}"/>
            </a:ext>
          </a:extLst>
        </xdr:cNvPr>
        <xdr:cNvSpPr/>
      </xdr:nvSpPr>
      <xdr:spPr>
        <a:xfrm>
          <a:off x="7217330" y="101637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43279</xdr:colOff>
      <xdr:row>0</xdr:row>
      <xdr:rowOff>61951</xdr:rowOff>
    </xdr:from>
    <xdr:to>
      <xdr:col>4</xdr:col>
      <xdr:colOff>71967</xdr:colOff>
      <xdr:row>0</xdr:row>
      <xdr:rowOff>271563</xdr:rowOff>
    </xdr:to>
    <xdr:pic>
      <xdr:nvPicPr>
        <xdr:cNvPr id="12" name="図 11">
          <a:extLst>
            <a:ext uri="{FF2B5EF4-FFF2-40B4-BE49-F238E27FC236}">
              <a16:creationId xmlns:a16="http://schemas.microsoft.com/office/drawing/2014/main" id="{AE92831C-0582-6D4D-ABE7-FE2C29789A4D}"/>
            </a:ext>
          </a:extLst>
        </xdr:cNvPr>
        <xdr:cNvPicPr>
          <a:picLocks noChangeAspect="1"/>
        </xdr:cNvPicPr>
      </xdr:nvPicPr>
      <xdr:blipFill>
        <a:blip xmlns:r="http://schemas.openxmlformats.org/officeDocument/2006/relationships" r:embed="rId1"/>
        <a:stretch>
          <a:fillRect/>
        </a:stretch>
      </xdr:blipFill>
      <xdr:spPr>
        <a:xfrm>
          <a:off x="1745079" y="61951"/>
          <a:ext cx="206488" cy="20961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2</xdr:col>
      <xdr:colOff>71967</xdr:colOff>
      <xdr:row>0</xdr:row>
      <xdr:rowOff>271563</xdr:rowOff>
    </xdr:to>
    <xdr:pic>
      <xdr:nvPicPr>
        <xdr:cNvPr id="12" name="図 11">
          <a:extLst>
            <a:ext uri="{FF2B5EF4-FFF2-40B4-BE49-F238E27FC236}">
              <a16:creationId xmlns:a16="http://schemas.microsoft.com/office/drawing/2014/main" id="{F1BA4C10-79DF-CD46-BD3C-01543EE72E86}"/>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twoCellAnchor>
    <xdr:from>
      <xdr:col>8</xdr:col>
      <xdr:colOff>38100</xdr:colOff>
      <xdr:row>14</xdr:row>
      <xdr:rowOff>25400</xdr:rowOff>
    </xdr:from>
    <xdr:to>
      <xdr:col>8</xdr:col>
      <xdr:colOff>245916</xdr:colOff>
      <xdr:row>16</xdr:row>
      <xdr:rowOff>263235</xdr:rowOff>
    </xdr:to>
    <xdr:sp macro="" textlink="">
      <xdr:nvSpPr>
        <xdr:cNvPr id="2" name="右中かっこ 1">
          <a:extLst>
            <a:ext uri="{FF2B5EF4-FFF2-40B4-BE49-F238E27FC236}">
              <a16:creationId xmlns:a16="http://schemas.microsoft.com/office/drawing/2014/main" id="{9E50AC91-88DA-3243-9545-2ED9E898F062}"/>
            </a:ext>
          </a:extLst>
        </xdr:cNvPr>
        <xdr:cNvSpPr/>
      </xdr:nvSpPr>
      <xdr:spPr>
        <a:xfrm>
          <a:off x="11036300" y="4533900"/>
          <a:ext cx="207816" cy="796635"/>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21</xdr:row>
      <xdr:rowOff>25400</xdr:rowOff>
    </xdr:from>
    <xdr:to>
      <xdr:col>8</xdr:col>
      <xdr:colOff>245916</xdr:colOff>
      <xdr:row>23</xdr:row>
      <xdr:rowOff>263235</xdr:rowOff>
    </xdr:to>
    <xdr:sp macro="" textlink="">
      <xdr:nvSpPr>
        <xdr:cNvPr id="3" name="右中かっこ 2">
          <a:extLst>
            <a:ext uri="{FF2B5EF4-FFF2-40B4-BE49-F238E27FC236}">
              <a16:creationId xmlns:a16="http://schemas.microsoft.com/office/drawing/2014/main" id="{B640EF44-D39F-5544-9C0D-CBE4BD0C4931}"/>
            </a:ext>
          </a:extLst>
        </xdr:cNvPr>
        <xdr:cNvSpPr/>
      </xdr:nvSpPr>
      <xdr:spPr>
        <a:xfrm>
          <a:off x="11036300" y="6985000"/>
          <a:ext cx="207816" cy="796635"/>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F345-603F-7E43-A010-0C0AF752117D}">
  <sheetPr>
    <tabColor rgb="FFFF0000"/>
  </sheetPr>
  <dimension ref="B1:G39"/>
  <sheetViews>
    <sheetView showGridLines="0" showRowColHeaders="0" tabSelected="1" zoomScaleNormal="100" workbookViewId="0">
      <pane ySplit="5" topLeftCell="A6" activePane="bottomLeft" state="frozen"/>
      <selection pane="bottomLeft" activeCell="A6" sqref="A6"/>
    </sheetView>
  </sheetViews>
  <sheetFormatPr baseColWidth="10" defaultRowHeight="15"/>
  <cols>
    <col min="1" max="1" width="2.33203125" style="3" customWidth="1"/>
    <col min="2" max="2" width="13.33203125" style="3" customWidth="1"/>
    <col min="3" max="3" width="2" style="3" customWidth="1"/>
    <col min="4" max="4" width="19.83203125" style="3" customWidth="1"/>
    <col min="5" max="5" width="2.5" style="3" customWidth="1"/>
    <col min="6" max="6" width="8.6640625" style="3" customWidth="1"/>
    <col min="7" max="16384" width="10.83203125" style="3"/>
  </cols>
  <sheetData>
    <row r="1" spans="2:4" s="50" customFormat="1" ht="32" customHeight="1">
      <c r="B1" s="49" t="s">
        <v>128</v>
      </c>
    </row>
    <row r="2" spans="2:4" s="50" customFormat="1" ht="6" customHeight="1"/>
    <row r="3" spans="2:4" s="1" customFormat="1" ht="30" customHeight="1">
      <c r="B3" s="46" t="str">
        <f>基本情報!B20</f>
        <v>第65回吹奏楽祭</v>
      </c>
    </row>
    <row r="4" spans="2:4" s="48" customFormat="1" ht="3" customHeight="1"/>
    <row r="5" spans="2:4" s="1" customFormat="1" ht="45" customHeight="1">
      <c r="B5" s="42" t="s">
        <v>143</v>
      </c>
    </row>
    <row r="8" spans="2:4" s="103" customFormat="1" ht="22">
      <c r="B8" s="184" t="s">
        <v>217</v>
      </c>
      <c r="D8" s="185" t="s">
        <v>315</v>
      </c>
    </row>
    <row r="9" spans="2:4" s="103" customFormat="1" ht="22">
      <c r="B9" s="184"/>
      <c r="D9" s="185" t="s">
        <v>316</v>
      </c>
    </row>
    <row r="10" spans="2:4" s="103" customFormat="1" ht="22">
      <c r="B10" s="184"/>
      <c r="D10" s="185" t="s">
        <v>317</v>
      </c>
    </row>
    <row r="13" spans="2:4" ht="17">
      <c r="B13" s="44" t="s">
        <v>125</v>
      </c>
      <c r="D13" s="4" t="s">
        <v>218</v>
      </c>
    </row>
    <row r="14" spans="2:4" ht="17">
      <c r="D14" s="4"/>
    </row>
    <row r="15" spans="2:4" ht="17">
      <c r="D15" s="4" t="s">
        <v>219</v>
      </c>
    </row>
    <row r="16" spans="2:4" ht="17">
      <c r="D16" s="4"/>
    </row>
    <row r="17" spans="2:7" ht="17">
      <c r="D17" s="177" t="s">
        <v>311</v>
      </c>
    </row>
    <row r="18" spans="2:7" ht="17">
      <c r="D18" s="4"/>
    </row>
    <row r="19" spans="2:7" ht="20" customHeight="1">
      <c r="D19" s="106" t="s">
        <v>153</v>
      </c>
      <c r="F19" s="3" t="s">
        <v>220</v>
      </c>
    </row>
    <row r="21" spans="2:7" ht="20" customHeight="1">
      <c r="D21" s="105" t="s">
        <v>171</v>
      </c>
      <c r="F21" s="3" t="s">
        <v>221</v>
      </c>
    </row>
    <row r="22" spans="2:7" ht="17">
      <c r="D22" s="4"/>
    </row>
    <row r="23" spans="2:7" ht="17">
      <c r="D23" s="4"/>
    </row>
    <row r="24" spans="2:7" ht="17">
      <c r="B24" s="108" t="s">
        <v>126</v>
      </c>
      <c r="D24" s="4" t="s">
        <v>228</v>
      </c>
    </row>
    <row r="25" spans="2:7" ht="17">
      <c r="D25" s="4"/>
    </row>
    <row r="26" spans="2:7" ht="20" customHeight="1">
      <c r="D26" s="107" t="s">
        <v>222</v>
      </c>
      <c r="F26" s="3" t="s">
        <v>224</v>
      </c>
      <c r="G26" s="3" t="s">
        <v>225</v>
      </c>
    </row>
    <row r="27" spans="2:7" ht="17">
      <c r="D27" s="4"/>
    </row>
    <row r="28" spans="2:7" ht="20" customHeight="1">
      <c r="D28" s="107" t="s">
        <v>273</v>
      </c>
      <c r="F28" s="3" t="s">
        <v>223</v>
      </c>
      <c r="G28" s="3" t="s">
        <v>275</v>
      </c>
    </row>
    <row r="29" spans="2:7" ht="20" customHeight="1">
      <c r="D29" s="4"/>
    </row>
    <row r="30" spans="2:7" ht="20" customHeight="1">
      <c r="D30" s="107" t="s">
        <v>274</v>
      </c>
      <c r="F30" s="3" t="s">
        <v>223</v>
      </c>
      <c r="G30" s="3" t="s">
        <v>276</v>
      </c>
    </row>
    <row r="31" spans="2:7" ht="17">
      <c r="D31" s="4"/>
    </row>
    <row r="32" spans="2:7" ht="20" customHeight="1">
      <c r="D32" s="107" t="s">
        <v>203</v>
      </c>
      <c r="F32" s="3" t="s">
        <v>223</v>
      </c>
    </row>
    <row r="33" spans="2:4" ht="17">
      <c r="D33" s="4"/>
    </row>
    <row r="34" spans="2:4" ht="17">
      <c r="D34" s="4"/>
    </row>
    <row r="35" spans="2:4" ht="17">
      <c r="D35" s="4"/>
    </row>
    <row r="36" spans="2:4" ht="17">
      <c r="B36" s="45" t="s">
        <v>127</v>
      </c>
      <c r="D36" s="4" t="s">
        <v>226</v>
      </c>
    </row>
    <row r="37" spans="2:4" ht="17">
      <c r="D37" s="4"/>
    </row>
    <row r="38" spans="2:4" ht="17">
      <c r="D38" s="4" t="s">
        <v>227</v>
      </c>
    </row>
    <row r="39" spans="2:4" ht="17">
      <c r="D39" s="4"/>
    </row>
  </sheetData>
  <sheetProtection algorithmName="SHA-512" hashValue="XW0ZxfvQwCsAFWBauA7yU0P4DXCtuJfjGy2+XyTtE/z2/4GS/y04rxQy/ke2l4zJVvmTtgJompTBdsSm3MGyMg==" saltValue="IfT90Y50c8iNacFsYS3i1Q==" spinCount="100000" sheet="1" objects="1" scenarios="1" selectLockedCells="1"/>
  <phoneticPr fontId="6"/>
  <pageMargins left="0.7" right="0.7" top="0.75" bottom="0.75" header="0.3" footer="0.3"/>
  <pageSetup paperSize="9"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C6DE1-7053-FD45-B71A-4A93EE1ED956}">
  <sheetPr>
    <tabColor rgb="FF7030A0"/>
    <pageSetUpPr fitToPage="1"/>
  </sheetPr>
  <dimension ref="A1:AS43"/>
  <sheetViews>
    <sheetView showGridLines="0" showRowColHeaders="0" topLeftCell="C1" zoomScale="110" zoomScaleNormal="110" workbookViewId="0">
      <pane ySplit="5" topLeftCell="A6" activePane="bottomLeft" state="frozen"/>
      <selection activeCell="C1" sqref="C1"/>
      <selection pane="bottomLeft" activeCell="C5" sqref="C5"/>
    </sheetView>
  </sheetViews>
  <sheetFormatPr baseColWidth="10" defaultRowHeight="15"/>
  <cols>
    <col min="1" max="1" width="9.5" style="3" hidden="1" customWidth="1"/>
    <col min="2" max="2" width="7" style="3" hidden="1" customWidth="1"/>
    <col min="3" max="4" width="2.33203125" style="3" customWidth="1"/>
    <col min="5" max="5" width="3.83203125" style="3" customWidth="1"/>
    <col min="6" max="6" width="6.1640625" style="3" customWidth="1"/>
    <col min="7" max="7" width="4.6640625" style="3" customWidth="1"/>
    <col min="8" max="8" width="10" style="3" customWidth="1"/>
    <col min="9" max="9" width="12.33203125" style="3" customWidth="1"/>
    <col min="10" max="10" width="7.83203125" style="3" customWidth="1"/>
    <col min="11" max="11" width="7" style="3" customWidth="1"/>
    <col min="12" max="12" width="11" style="3" customWidth="1"/>
    <col min="13" max="13" width="6.83203125" style="3" customWidth="1"/>
    <col min="14" max="14" width="4.33203125" style="3" customWidth="1"/>
    <col min="15" max="15" width="7.33203125" style="3" customWidth="1"/>
    <col min="16" max="22" width="3.6640625" style="3" customWidth="1"/>
    <col min="23" max="23" width="12" style="3" customWidth="1"/>
    <col min="24" max="28" width="2.83203125" style="3" customWidth="1"/>
    <col min="29" max="29" width="5.83203125" style="3" customWidth="1"/>
    <col min="30" max="45" width="3" style="3" customWidth="1"/>
    <col min="46" max="16384" width="10.83203125" style="3"/>
  </cols>
  <sheetData>
    <row r="1" spans="1:45" s="50" customFormat="1" ht="24" customHeight="1">
      <c r="D1" s="53" t="s">
        <v>128</v>
      </c>
    </row>
    <row r="2" spans="1:45" s="1" customFormat="1" ht="22">
      <c r="D2" s="2" t="str">
        <f>基本情報!B20</f>
        <v>第65回吹奏楽祭</v>
      </c>
    </row>
    <row r="3" spans="1:45" s="48" customFormat="1" ht="3" customHeight="1"/>
    <row r="4" spans="1:45" s="1" customFormat="1" ht="24">
      <c r="D4" s="51" t="s">
        <v>209</v>
      </c>
      <c r="AS4" s="75" t="s">
        <v>208</v>
      </c>
    </row>
    <row r="6" spans="1:45" ht="14" customHeight="1"/>
    <row r="7" spans="1:45" ht="16" thickBot="1">
      <c r="H7" s="3" t="s">
        <v>121</v>
      </c>
    </row>
    <row r="8" spans="1:45" ht="16" thickTop="1">
      <c r="A8" s="5">
        <v>1</v>
      </c>
      <c r="E8" s="397" t="s">
        <v>31</v>
      </c>
      <c r="F8" s="397"/>
      <c r="G8" s="6"/>
      <c r="H8" s="396" t="s">
        <v>20</v>
      </c>
      <c r="I8" s="377">
        <f>基本情報!C19</f>
        <v>45787</v>
      </c>
      <c r="J8" s="377"/>
      <c r="K8" s="378"/>
      <c r="L8" s="387" t="s">
        <v>32</v>
      </c>
      <c r="M8" s="388"/>
      <c r="N8" s="388"/>
      <c r="O8" s="388"/>
      <c r="P8" s="388"/>
      <c r="Q8" s="388"/>
      <c r="R8" s="388"/>
      <c r="S8" s="388"/>
      <c r="T8" s="388"/>
      <c r="U8" s="388"/>
      <c r="V8" s="388"/>
      <c r="W8" s="388"/>
    </row>
    <row r="9" spans="1:45" ht="13" customHeight="1" thickBot="1">
      <c r="A9" s="3">
        <v>1</v>
      </c>
      <c r="E9" s="7"/>
      <c r="F9" s="7"/>
      <c r="G9" s="8"/>
      <c r="H9" s="389"/>
      <c r="I9" s="379"/>
      <c r="J9" s="379"/>
      <c r="K9" s="380"/>
      <c r="L9" s="387"/>
      <c r="M9" s="388"/>
      <c r="N9" s="388"/>
      <c r="O9" s="388"/>
      <c r="P9" s="388"/>
      <c r="Q9" s="388"/>
      <c r="R9" s="388"/>
      <c r="S9" s="388"/>
      <c r="T9" s="388"/>
      <c r="U9" s="388"/>
      <c r="V9" s="388"/>
      <c r="W9" s="388"/>
    </row>
    <row r="10" spans="1:45" ht="15" customHeight="1" thickTop="1">
      <c r="A10" s="3">
        <v>2</v>
      </c>
      <c r="E10" s="389" t="s">
        <v>18</v>
      </c>
      <c r="F10" s="390"/>
      <c r="G10" s="412" t="str">
        <f>基本情報!B20</f>
        <v>第65回吹奏楽祭</v>
      </c>
      <c r="H10" s="408"/>
      <c r="I10" s="408"/>
      <c r="J10" s="408"/>
      <c r="K10" s="408"/>
      <c r="L10" s="395" t="s">
        <v>19</v>
      </c>
      <c r="M10" s="406" t="str">
        <f>基本情報!B21</f>
        <v>黒崎ひびしんホール</v>
      </c>
      <c r="N10" s="406"/>
      <c r="O10" s="406"/>
      <c r="P10" s="406"/>
      <c r="Q10" s="406"/>
      <c r="R10" s="406"/>
      <c r="S10" s="406"/>
      <c r="T10" s="406"/>
      <c r="U10" s="406"/>
      <c r="V10" s="407"/>
      <c r="W10" s="351" t="s">
        <v>21</v>
      </c>
      <c r="X10" s="398"/>
      <c r="Y10" s="398"/>
      <c r="Z10" s="414"/>
      <c r="AA10" s="415"/>
      <c r="AB10" s="415"/>
      <c r="AC10" s="413" t="s">
        <v>17</v>
      </c>
      <c r="AD10" s="277" t="s">
        <v>25</v>
      </c>
      <c r="AE10" s="277"/>
      <c r="AF10" s="277"/>
      <c r="AG10" s="277"/>
      <c r="AH10" s="277"/>
      <c r="AI10" s="405" t="s">
        <v>26</v>
      </c>
      <c r="AJ10" s="277"/>
      <c r="AK10" s="277"/>
      <c r="AL10" s="277"/>
      <c r="AM10" s="277"/>
      <c r="AN10" s="277"/>
      <c r="AO10" s="277"/>
      <c r="AP10" s="277"/>
      <c r="AQ10" s="277"/>
      <c r="AR10" s="277"/>
    </row>
    <row r="11" spans="1:45" ht="15" customHeight="1">
      <c r="E11" s="391"/>
      <c r="F11" s="392"/>
      <c r="G11" s="408"/>
      <c r="H11" s="408"/>
      <c r="I11" s="408"/>
      <c r="J11" s="408"/>
      <c r="K11" s="408"/>
      <c r="L11" s="392"/>
      <c r="M11" s="408"/>
      <c r="N11" s="408"/>
      <c r="O11" s="408"/>
      <c r="P11" s="408"/>
      <c r="Q11" s="408"/>
      <c r="R11" s="408"/>
      <c r="S11" s="408"/>
      <c r="T11" s="408"/>
      <c r="U11" s="408"/>
      <c r="V11" s="409"/>
      <c r="W11" s="351"/>
      <c r="X11" s="398"/>
      <c r="Y11" s="398"/>
      <c r="Z11" s="414"/>
      <c r="AA11" s="415"/>
      <c r="AB11" s="415"/>
      <c r="AC11" s="413"/>
      <c r="AD11" s="277"/>
      <c r="AE11" s="277"/>
      <c r="AF11" s="277"/>
      <c r="AG11" s="277"/>
      <c r="AH11" s="277"/>
      <c r="AI11" s="405"/>
      <c r="AJ11" s="277"/>
      <c r="AK11" s="277"/>
      <c r="AL11" s="277"/>
      <c r="AM11" s="277"/>
      <c r="AN11" s="277"/>
      <c r="AO11" s="277"/>
      <c r="AP11" s="277"/>
      <c r="AQ11" s="277"/>
      <c r="AR11" s="277"/>
    </row>
    <row r="12" spans="1:45" ht="15" customHeight="1">
      <c r="E12" s="391"/>
      <c r="F12" s="392"/>
      <c r="G12" s="408"/>
      <c r="H12" s="408"/>
      <c r="I12" s="408"/>
      <c r="J12" s="408"/>
      <c r="K12" s="408"/>
      <c r="L12" s="392"/>
      <c r="M12" s="408"/>
      <c r="N12" s="408"/>
      <c r="O12" s="408"/>
      <c r="P12" s="408"/>
      <c r="Q12" s="408"/>
      <c r="R12" s="408"/>
      <c r="S12" s="408"/>
      <c r="T12" s="408"/>
      <c r="U12" s="408"/>
      <c r="V12" s="409"/>
      <c r="W12" s="351" t="s">
        <v>22</v>
      </c>
      <c r="X12" s="398"/>
      <c r="Y12" s="398"/>
      <c r="Z12" s="414"/>
      <c r="AA12" s="415"/>
      <c r="AB12" s="415"/>
      <c r="AC12" s="413" t="s">
        <v>16</v>
      </c>
      <c r="AD12" s="277"/>
      <c r="AE12" s="277"/>
      <c r="AF12" s="277"/>
      <c r="AG12" s="277"/>
      <c r="AH12" s="277"/>
      <c r="AI12" s="405"/>
      <c r="AJ12" s="277"/>
      <c r="AK12" s="277"/>
      <c r="AL12" s="277"/>
      <c r="AM12" s="277"/>
      <c r="AN12" s="277"/>
      <c r="AO12" s="277"/>
      <c r="AP12" s="277"/>
      <c r="AQ12" s="277"/>
      <c r="AR12" s="277"/>
    </row>
    <row r="13" spans="1:45" ht="13" customHeight="1">
      <c r="E13" s="391" t="s">
        <v>42</v>
      </c>
      <c r="F13" s="392"/>
      <c r="G13" s="402" t="s">
        <v>107</v>
      </c>
      <c r="H13" s="399">
        <f>基本情報!C22</f>
        <v>45815</v>
      </c>
      <c r="I13" s="399"/>
      <c r="J13" s="381">
        <f>基本情報!D23</f>
        <v>1</v>
      </c>
      <c r="K13" s="384" t="s">
        <v>29</v>
      </c>
      <c r="L13" s="392" t="s">
        <v>43</v>
      </c>
      <c r="M13" s="408" t="s">
        <v>28</v>
      </c>
      <c r="N13" s="408"/>
      <c r="O13" s="408"/>
      <c r="P13" s="408"/>
      <c r="Q13" s="408"/>
      <c r="R13" s="408"/>
      <c r="S13" s="408"/>
      <c r="T13" s="408"/>
      <c r="U13" s="408"/>
      <c r="V13" s="409"/>
      <c r="W13" s="351"/>
      <c r="X13" s="398"/>
      <c r="Y13" s="398"/>
      <c r="Z13" s="414"/>
      <c r="AA13" s="415"/>
      <c r="AB13" s="415"/>
      <c r="AC13" s="413"/>
      <c r="AD13" s="277"/>
      <c r="AE13" s="277"/>
      <c r="AF13" s="277"/>
      <c r="AG13" s="277"/>
      <c r="AH13" s="277"/>
      <c r="AI13" s="405"/>
      <c r="AJ13" s="277"/>
      <c r="AK13" s="277"/>
      <c r="AL13" s="277"/>
      <c r="AM13" s="277"/>
      <c r="AN13" s="277"/>
      <c r="AO13" s="277"/>
      <c r="AP13" s="277"/>
      <c r="AQ13" s="277"/>
      <c r="AR13" s="277"/>
    </row>
    <row r="14" spans="1:45" ht="7" customHeight="1">
      <c r="E14" s="391"/>
      <c r="F14" s="392"/>
      <c r="G14" s="403"/>
      <c r="H14" s="400"/>
      <c r="I14" s="400"/>
      <c r="J14" s="382"/>
      <c r="K14" s="385"/>
      <c r="L14" s="392"/>
      <c r="M14" s="408"/>
      <c r="N14" s="408"/>
      <c r="O14" s="408"/>
      <c r="P14" s="408"/>
      <c r="Q14" s="408"/>
      <c r="R14" s="408"/>
      <c r="S14" s="408"/>
      <c r="T14" s="408"/>
      <c r="U14" s="408"/>
      <c r="V14" s="409"/>
      <c r="W14" s="351" t="s">
        <v>23</v>
      </c>
      <c r="X14" s="398"/>
      <c r="Y14" s="398"/>
      <c r="Z14" s="414"/>
      <c r="AA14" s="415"/>
      <c r="AB14" s="415"/>
      <c r="AC14" s="413" t="s">
        <v>24</v>
      </c>
      <c r="AD14" s="277"/>
      <c r="AE14" s="277"/>
      <c r="AF14" s="277"/>
      <c r="AG14" s="277"/>
      <c r="AH14" s="277"/>
      <c r="AI14" s="277" t="s">
        <v>27</v>
      </c>
      <c r="AJ14" s="277"/>
      <c r="AK14" s="277"/>
      <c r="AL14" s="277"/>
      <c r="AM14" s="277"/>
      <c r="AN14" s="277"/>
      <c r="AO14" s="277"/>
      <c r="AP14" s="277"/>
      <c r="AQ14" s="277"/>
      <c r="AR14" s="277"/>
    </row>
    <row r="15" spans="1:45" ht="7" customHeight="1">
      <c r="E15" s="391"/>
      <c r="F15" s="392"/>
      <c r="G15" s="403" t="s">
        <v>108</v>
      </c>
      <c r="H15" s="400">
        <f>基本情報!C23</f>
        <v>45815</v>
      </c>
      <c r="I15" s="400"/>
      <c r="J15" s="382"/>
      <c r="K15" s="385"/>
      <c r="L15" s="392"/>
      <c r="M15" s="408"/>
      <c r="N15" s="408"/>
      <c r="O15" s="408"/>
      <c r="P15" s="408"/>
      <c r="Q15" s="408"/>
      <c r="R15" s="408"/>
      <c r="S15" s="408"/>
      <c r="T15" s="408"/>
      <c r="U15" s="408"/>
      <c r="V15" s="409"/>
      <c r="W15" s="351"/>
      <c r="X15" s="398"/>
      <c r="Y15" s="398"/>
      <c r="Z15" s="414"/>
      <c r="AA15" s="415"/>
      <c r="AB15" s="415"/>
      <c r="AC15" s="413"/>
      <c r="AD15" s="277"/>
      <c r="AE15" s="277"/>
      <c r="AF15" s="277"/>
      <c r="AG15" s="277"/>
      <c r="AH15" s="277"/>
      <c r="AI15" s="277"/>
      <c r="AJ15" s="277"/>
      <c r="AK15" s="277"/>
      <c r="AL15" s="277"/>
      <c r="AM15" s="277"/>
      <c r="AN15" s="277"/>
      <c r="AO15" s="277"/>
      <c r="AP15" s="277"/>
      <c r="AQ15" s="277"/>
      <c r="AR15" s="277"/>
    </row>
    <row r="16" spans="1:45" ht="13" customHeight="1" thickBot="1">
      <c r="E16" s="393"/>
      <c r="F16" s="394"/>
      <c r="G16" s="404"/>
      <c r="H16" s="401"/>
      <c r="I16" s="401"/>
      <c r="J16" s="383"/>
      <c r="K16" s="386"/>
      <c r="L16" s="394"/>
      <c r="M16" s="410"/>
      <c r="N16" s="410"/>
      <c r="O16" s="410"/>
      <c r="P16" s="410"/>
      <c r="Q16" s="410"/>
      <c r="R16" s="410"/>
      <c r="S16" s="410"/>
      <c r="T16" s="410"/>
      <c r="U16" s="410"/>
      <c r="V16" s="411"/>
      <c r="W16" s="351"/>
      <c r="X16" s="398"/>
      <c r="Y16" s="398"/>
      <c r="Z16" s="414"/>
      <c r="AA16" s="415"/>
      <c r="AB16" s="415"/>
      <c r="AC16" s="413"/>
      <c r="AD16" s="277"/>
      <c r="AE16" s="277"/>
      <c r="AF16" s="277"/>
      <c r="AG16" s="277"/>
      <c r="AH16" s="277"/>
      <c r="AI16" s="277"/>
      <c r="AJ16" s="277"/>
      <c r="AK16" s="277"/>
      <c r="AL16" s="277"/>
      <c r="AM16" s="277"/>
      <c r="AN16" s="277"/>
      <c r="AO16" s="277"/>
      <c r="AP16" s="277"/>
      <c r="AQ16" s="277"/>
      <c r="AR16" s="277"/>
    </row>
    <row r="17" spans="1:44" ht="13" customHeight="1" thickTop="1" thickBot="1"/>
    <row r="18" spans="1:44" ht="15" customHeight="1" thickTop="1">
      <c r="E18" s="358" t="s">
        <v>0</v>
      </c>
      <c r="F18" s="359"/>
      <c r="G18" s="359"/>
      <c r="H18" s="359"/>
      <c r="I18" s="359"/>
      <c r="J18" s="359"/>
      <c r="K18" s="359" t="s">
        <v>41</v>
      </c>
      <c r="L18" s="359"/>
      <c r="M18" s="359"/>
      <c r="N18" s="362" t="s">
        <v>1</v>
      </c>
      <c r="O18" s="362"/>
      <c r="P18" s="362" t="s">
        <v>2</v>
      </c>
      <c r="Q18" s="362"/>
      <c r="R18" s="362"/>
      <c r="S18" s="362"/>
      <c r="T18" s="362"/>
      <c r="U18" s="362"/>
      <c r="V18" s="364" t="s">
        <v>6</v>
      </c>
      <c r="W18" s="364"/>
      <c r="X18" s="364"/>
      <c r="Y18" s="364" t="s">
        <v>8</v>
      </c>
      <c r="Z18" s="364"/>
      <c r="AA18" s="364" t="s">
        <v>8</v>
      </c>
      <c r="AB18" s="426"/>
      <c r="AC18" s="9" t="s">
        <v>11</v>
      </c>
      <c r="AD18" s="428" t="s">
        <v>30</v>
      </c>
      <c r="AE18" s="428"/>
      <c r="AF18" s="428"/>
      <c r="AG18" s="428"/>
      <c r="AH18" s="428"/>
      <c r="AI18" s="428"/>
      <c r="AJ18" s="420" t="s">
        <v>14</v>
      </c>
      <c r="AK18" s="420" t="s">
        <v>15</v>
      </c>
      <c r="AL18" s="420"/>
      <c r="AM18" s="420"/>
      <c r="AN18" s="420"/>
      <c r="AO18" s="420"/>
      <c r="AP18" s="420"/>
      <c r="AQ18" s="420"/>
      <c r="AR18" s="420"/>
    </row>
    <row r="19" spans="1:44" ht="15" customHeight="1" thickBot="1">
      <c r="E19" s="360"/>
      <c r="F19" s="361"/>
      <c r="G19" s="361"/>
      <c r="H19" s="361"/>
      <c r="I19" s="361"/>
      <c r="J19" s="361"/>
      <c r="K19" s="361"/>
      <c r="L19" s="361"/>
      <c r="M19" s="361"/>
      <c r="N19" s="363"/>
      <c r="O19" s="363"/>
      <c r="P19" s="363"/>
      <c r="Q19" s="363"/>
      <c r="R19" s="363"/>
      <c r="S19" s="363"/>
      <c r="T19" s="363"/>
      <c r="U19" s="363"/>
      <c r="V19" s="365" t="s">
        <v>7</v>
      </c>
      <c r="W19" s="365"/>
      <c r="X19" s="365"/>
      <c r="Y19" s="365" t="s">
        <v>9</v>
      </c>
      <c r="Z19" s="365"/>
      <c r="AA19" s="365" t="s">
        <v>10</v>
      </c>
      <c r="AB19" s="427"/>
      <c r="AC19" s="10" t="s">
        <v>12</v>
      </c>
      <c r="AD19" s="429" t="s">
        <v>13</v>
      </c>
      <c r="AE19" s="429"/>
      <c r="AF19" s="429"/>
      <c r="AG19" s="429"/>
      <c r="AH19" s="429"/>
      <c r="AI19" s="429"/>
      <c r="AJ19" s="363"/>
      <c r="AK19" s="363"/>
      <c r="AL19" s="363"/>
      <c r="AM19" s="363"/>
      <c r="AN19" s="363"/>
      <c r="AO19" s="363"/>
      <c r="AP19" s="363"/>
      <c r="AQ19" s="363"/>
      <c r="AR19" s="363"/>
    </row>
    <row r="20" spans="1:44" ht="29" customHeight="1">
      <c r="A20" s="3">
        <f>(A8-1)*10+1</f>
        <v>1</v>
      </c>
      <c r="E20" s="366">
        <v>1</v>
      </c>
      <c r="F20" s="370"/>
      <c r="G20" s="370"/>
      <c r="H20" s="370"/>
      <c r="I20" s="370"/>
      <c r="J20" s="370"/>
      <c r="K20" s="371"/>
      <c r="L20" s="371"/>
      <c r="M20" s="371"/>
      <c r="N20" s="372" t="s">
        <v>5</v>
      </c>
      <c r="O20" s="11" t="s">
        <v>3</v>
      </c>
      <c r="P20" s="374"/>
      <c r="Q20" s="375"/>
      <c r="R20" s="375"/>
      <c r="S20" s="375"/>
      <c r="T20" s="375"/>
      <c r="U20" s="376"/>
      <c r="V20" s="434"/>
      <c r="W20" s="434"/>
      <c r="X20" s="434"/>
      <c r="Y20" s="479"/>
      <c r="Z20" s="480"/>
      <c r="AA20" s="479"/>
      <c r="AB20" s="481"/>
      <c r="AC20" s="12"/>
      <c r="AD20" s="418"/>
      <c r="AE20" s="422"/>
      <c r="AF20" s="424"/>
      <c r="AG20" s="418"/>
      <c r="AH20" s="422"/>
      <c r="AI20" s="424"/>
      <c r="AJ20" s="416"/>
      <c r="AK20" s="418"/>
      <c r="AL20" s="422"/>
      <c r="AM20" s="422"/>
      <c r="AN20" s="422"/>
      <c r="AO20" s="422"/>
      <c r="AP20" s="422"/>
      <c r="AQ20" s="422"/>
      <c r="AR20" s="424"/>
    </row>
    <row r="21" spans="1:44" ht="29" customHeight="1" thickBot="1">
      <c r="E21" s="367"/>
      <c r="F21" s="421"/>
      <c r="G21" s="421"/>
      <c r="H21" s="421"/>
      <c r="I21" s="421"/>
      <c r="J21" s="421"/>
      <c r="K21" s="430"/>
      <c r="L21" s="430"/>
      <c r="M21" s="430"/>
      <c r="N21" s="373"/>
      <c r="O21" s="13" t="s">
        <v>4</v>
      </c>
      <c r="P21" s="431"/>
      <c r="Q21" s="432"/>
      <c r="R21" s="432"/>
      <c r="S21" s="432"/>
      <c r="T21" s="432"/>
      <c r="U21" s="433"/>
      <c r="V21" s="435"/>
      <c r="W21" s="435"/>
      <c r="X21" s="435"/>
      <c r="Y21" s="14"/>
      <c r="Z21" s="15" t="s">
        <v>16</v>
      </c>
      <c r="AA21" s="14"/>
      <c r="AB21" s="16" t="s">
        <v>17</v>
      </c>
      <c r="AC21" s="17" t="s">
        <v>17</v>
      </c>
      <c r="AD21" s="419"/>
      <c r="AE21" s="423"/>
      <c r="AF21" s="425"/>
      <c r="AG21" s="419"/>
      <c r="AH21" s="423"/>
      <c r="AI21" s="425"/>
      <c r="AJ21" s="417"/>
      <c r="AK21" s="419"/>
      <c r="AL21" s="423"/>
      <c r="AM21" s="423"/>
      <c r="AN21" s="423"/>
      <c r="AO21" s="423"/>
      <c r="AP21" s="423"/>
      <c r="AQ21" s="423"/>
      <c r="AR21" s="425"/>
    </row>
    <row r="22" spans="1:44" ht="29" customHeight="1">
      <c r="A22" s="3">
        <f>A20+1</f>
        <v>2</v>
      </c>
      <c r="E22" s="366">
        <f>E20+1</f>
        <v>2</v>
      </c>
      <c r="F22" s="370"/>
      <c r="G22" s="370"/>
      <c r="H22" s="370"/>
      <c r="I22" s="370"/>
      <c r="J22" s="370"/>
      <c r="K22" s="371"/>
      <c r="L22" s="371"/>
      <c r="M22" s="371"/>
      <c r="N22" s="372" t="s">
        <v>5</v>
      </c>
      <c r="O22" s="11" t="s">
        <v>3</v>
      </c>
      <c r="P22" s="374"/>
      <c r="Q22" s="375"/>
      <c r="R22" s="375"/>
      <c r="S22" s="375"/>
      <c r="T22" s="375"/>
      <c r="U22" s="376"/>
      <c r="V22" s="434"/>
      <c r="W22" s="434"/>
      <c r="X22" s="434"/>
      <c r="Y22" s="479"/>
      <c r="Z22" s="480"/>
      <c r="AA22" s="479"/>
      <c r="AB22" s="481"/>
      <c r="AC22" s="12"/>
      <c r="AD22" s="418"/>
      <c r="AE22" s="422"/>
      <c r="AF22" s="424"/>
      <c r="AG22" s="418"/>
      <c r="AH22" s="422"/>
      <c r="AI22" s="424"/>
      <c r="AJ22" s="416"/>
      <c r="AK22" s="418"/>
      <c r="AL22" s="422"/>
      <c r="AM22" s="422"/>
      <c r="AN22" s="422"/>
      <c r="AO22" s="422"/>
      <c r="AP22" s="422"/>
      <c r="AQ22" s="422"/>
      <c r="AR22" s="424"/>
    </row>
    <row r="23" spans="1:44" ht="29" customHeight="1" thickBot="1">
      <c r="E23" s="367"/>
      <c r="F23" s="421"/>
      <c r="G23" s="421"/>
      <c r="H23" s="421"/>
      <c r="I23" s="421"/>
      <c r="J23" s="421"/>
      <c r="K23" s="430"/>
      <c r="L23" s="430"/>
      <c r="M23" s="430"/>
      <c r="N23" s="373"/>
      <c r="O23" s="13" t="s">
        <v>4</v>
      </c>
      <c r="P23" s="431"/>
      <c r="Q23" s="432"/>
      <c r="R23" s="432"/>
      <c r="S23" s="432"/>
      <c r="T23" s="432"/>
      <c r="U23" s="433"/>
      <c r="V23" s="435"/>
      <c r="W23" s="435"/>
      <c r="X23" s="435"/>
      <c r="Y23" s="14"/>
      <c r="Z23" s="15" t="s">
        <v>16</v>
      </c>
      <c r="AA23" s="14"/>
      <c r="AB23" s="16" t="s">
        <v>17</v>
      </c>
      <c r="AC23" s="17" t="s">
        <v>17</v>
      </c>
      <c r="AD23" s="419"/>
      <c r="AE23" s="423"/>
      <c r="AF23" s="425"/>
      <c r="AG23" s="419"/>
      <c r="AH23" s="423"/>
      <c r="AI23" s="425"/>
      <c r="AJ23" s="417"/>
      <c r="AK23" s="419"/>
      <c r="AL23" s="423"/>
      <c r="AM23" s="423"/>
      <c r="AN23" s="423"/>
      <c r="AO23" s="423"/>
      <c r="AP23" s="423"/>
      <c r="AQ23" s="423"/>
      <c r="AR23" s="425"/>
    </row>
    <row r="24" spans="1:44" ht="29" customHeight="1">
      <c r="A24" s="3">
        <f>A22+1</f>
        <v>3</v>
      </c>
      <c r="E24" s="366">
        <f>E22+1</f>
        <v>3</v>
      </c>
      <c r="F24" s="370"/>
      <c r="G24" s="370"/>
      <c r="H24" s="370"/>
      <c r="I24" s="370"/>
      <c r="J24" s="370"/>
      <c r="K24" s="371"/>
      <c r="L24" s="371"/>
      <c r="M24" s="371"/>
      <c r="N24" s="372" t="s">
        <v>5</v>
      </c>
      <c r="O24" s="11" t="s">
        <v>3</v>
      </c>
      <c r="P24" s="374"/>
      <c r="Q24" s="375"/>
      <c r="R24" s="375"/>
      <c r="S24" s="375"/>
      <c r="T24" s="375"/>
      <c r="U24" s="376"/>
      <c r="V24" s="434"/>
      <c r="W24" s="434"/>
      <c r="X24" s="434"/>
      <c r="Y24" s="479"/>
      <c r="Z24" s="480"/>
      <c r="AA24" s="479"/>
      <c r="AB24" s="481"/>
      <c r="AC24" s="12"/>
      <c r="AD24" s="418"/>
      <c r="AE24" s="422"/>
      <c r="AF24" s="424"/>
      <c r="AG24" s="418"/>
      <c r="AH24" s="422"/>
      <c r="AI24" s="424"/>
      <c r="AJ24" s="416"/>
      <c r="AK24" s="418"/>
      <c r="AL24" s="422"/>
      <c r="AM24" s="422"/>
      <c r="AN24" s="422"/>
      <c r="AO24" s="422"/>
      <c r="AP24" s="422"/>
      <c r="AQ24" s="422"/>
      <c r="AR24" s="424"/>
    </row>
    <row r="25" spans="1:44" ht="29" customHeight="1" thickBot="1">
      <c r="E25" s="367"/>
      <c r="F25" s="421"/>
      <c r="G25" s="421"/>
      <c r="H25" s="421"/>
      <c r="I25" s="421"/>
      <c r="J25" s="421"/>
      <c r="K25" s="430"/>
      <c r="L25" s="430"/>
      <c r="M25" s="430"/>
      <c r="N25" s="373"/>
      <c r="O25" s="13" t="s">
        <v>4</v>
      </c>
      <c r="P25" s="431"/>
      <c r="Q25" s="432"/>
      <c r="R25" s="432"/>
      <c r="S25" s="432"/>
      <c r="T25" s="432"/>
      <c r="U25" s="433"/>
      <c r="V25" s="435"/>
      <c r="W25" s="435"/>
      <c r="X25" s="435"/>
      <c r="Y25" s="14"/>
      <c r="Z25" s="15" t="s">
        <v>16</v>
      </c>
      <c r="AA25" s="14"/>
      <c r="AB25" s="16" t="s">
        <v>17</v>
      </c>
      <c r="AC25" s="17" t="s">
        <v>17</v>
      </c>
      <c r="AD25" s="419"/>
      <c r="AE25" s="423"/>
      <c r="AF25" s="425"/>
      <c r="AG25" s="419"/>
      <c r="AH25" s="423"/>
      <c r="AI25" s="425"/>
      <c r="AJ25" s="417"/>
      <c r="AK25" s="419"/>
      <c r="AL25" s="423"/>
      <c r="AM25" s="423"/>
      <c r="AN25" s="423"/>
      <c r="AO25" s="423"/>
      <c r="AP25" s="423"/>
      <c r="AQ25" s="423"/>
      <c r="AR25" s="425"/>
    </row>
    <row r="26" spans="1:44" ht="29" customHeight="1">
      <c r="A26" s="3">
        <f>A24+1</f>
        <v>4</v>
      </c>
      <c r="E26" s="366">
        <f>E24+1</f>
        <v>4</v>
      </c>
      <c r="F26" s="370"/>
      <c r="G26" s="370"/>
      <c r="H26" s="370"/>
      <c r="I26" s="370"/>
      <c r="J26" s="370"/>
      <c r="K26" s="371"/>
      <c r="L26" s="371"/>
      <c r="M26" s="371"/>
      <c r="N26" s="372" t="s">
        <v>5</v>
      </c>
      <c r="O26" s="11" t="s">
        <v>3</v>
      </c>
      <c r="P26" s="374"/>
      <c r="Q26" s="375"/>
      <c r="R26" s="375"/>
      <c r="S26" s="375"/>
      <c r="T26" s="375"/>
      <c r="U26" s="376"/>
      <c r="V26" s="434"/>
      <c r="W26" s="434"/>
      <c r="X26" s="434"/>
      <c r="Y26" s="479"/>
      <c r="Z26" s="480"/>
      <c r="AA26" s="479"/>
      <c r="AB26" s="481"/>
      <c r="AC26" s="12"/>
      <c r="AD26" s="418"/>
      <c r="AE26" s="422"/>
      <c r="AF26" s="424"/>
      <c r="AG26" s="418"/>
      <c r="AH26" s="422"/>
      <c r="AI26" s="424"/>
      <c r="AJ26" s="416"/>
      <c r="AK26" s="418"/>
      <c r="AL26" s="422"/>
      <c r="AM26" s="422"/>
      <c r="AN26" s="422"/>
      <c r="AO26" s="422"/>
      <c r="AP26" s="422"/>
      <c r="AQ26" s="422"/>
      <c r="AR26" s="424"/>
    </row>
    <row r="27" spans="1:44" ht="29" customHeight="1" thickBot="1">
      <c r="E27" s="367"/>
      <c r="F27" s="421"/>
      <c r="G27" s="421"/>
      <c r="H27" s="421"/>
      <c r="I27" s="421"/>
      <c r="J27" s="421"/>
      <c r="K27" s="430"/>
      <c r="L27" s="430"/>
      <c r="M27" s="430"/>
      <c r="N27" s="373"/>
      <c r="O27" s="13" t="s">
        <v>4</v>
      </c>
      <c r="P27" s="431"/>
      <c r="Q27" s="432"/>
      <c r="R27" s="432"/>
      <c r="S27" s="432"/>
      <c r="T27" s="432"/>
      <c r="U27" s="433"/>
      <c r="V27" s="435"/>
      <c r="W27" s="435"/>
      <c r="X27" s="435"/>
      <c r="Y27" s="14"/>
      <c r="Z27" s="15" t="s">
        <v>16</v>
      </c>
      <c r="AA27" s="14"/>
      <c r="AB27" s="16" t="s">
        <v>17</v>
      </c>
      <c r="AC27" s="17" t="s">
        <v>17</v>
      </c>
      <c r="AD27" s="419"/>
      <c r="AE27" s="423"/>
      <c r="AF27" s="425"/>
      <c r="AG27" s="419"/>
      <c r="AH27" s="423"/>
      <c r="AI27" s="425"/>
      <c r="AJ27" s="417"/>
      <c r="AK27" s="419"/>
      <c r="AL27" s="423"/>
      <c r="AM27" s="423"/>
      <c r="AN27" s="423"/>
      <c r="AO27" s="423"/>
      <c r="AP27" s="423"/>
      <c r="AQ27" s="423"/>
      <c r="AR27" s="425"/>
    </row>
    <row r="28" spans="1:44" ht="29" customHeight="1">
      <c r="A28" s="3">
        <f>A26+1</f>
        <v>5</v>
      </c>
      <c r="E28" s="366">
        <f>E26+1</f>
        <v>5</v>
      </c>
      <c r="F28" s="370"/>
      <c r="G28" s="370"/>
      <c r="H28" s="370"/>
      <c r="I28" s="370"/>
      <c r="J28" s="370"/>
      <c r="K28" s="371"/>
      <c r="L28" s="371"/>
      <c r="M28" s="371"/>
      <c r="N28" s="372" t="s">
        <v>5</v>
      </c>
      <c r="O28" s="11" t="s">
        <v>3</v>
      </c>
      <c r="P28" s="374"/>
      <c r="Q28" s="375"/>
      <c r="R28" s="375"/>
      <c r="S28" s="375"/>
      <c r="T28" s="375"/>
      <c r="U28" s="376"/>
      <c r="V28" s="434"/>
      <c r="W28" s="434"/>
      <c r="X28" s="434"/>
      <c r="Y28" s="479"/>
      <c r="Z28" s="480"/>
      <c r="AA28" s="479"/>
      <c r="AB28" s="481"/>
      <c r="AC28" s="12"/>
      <c r="AD28" s="418"/>
      <c r="AE28" s="422"/>
      <c r="AF28" s="424"/>
      <c r="AG28" s="418"/>
      <c r="AH28" s="422"/>
      <c r="AI28" s="424"/>
      <c r="AJ28" s="416"/>
      <c r="AK28" s="418"/>
      <c r="AL28" s="422"/>
      <c r="AM28" s="422"/>
      <c r="AN28" s="422"/>
      <c r="AO28" s="422"/>
      <c r="AP28" s="422"/>
      <c r="AQ28" s="422"/>
      <c r="AR28" s="424"/>
    </row>
    <row r="29" spans="1:44" ht="29" customHeight="1" thickBot="1">
      <c r="E29" s="367"/>
      <c r="F29" s="421"/>
      <c r="G29" s="421"/>
      <c r="H29" s="421"/>
      <c r="I29" s="421"/>
      <c r="J29" s="421"/>
      <c r="K29" s="430"/>
      <c r="L29" s="430"/>
      <c r="M29" s="430"/>
      <c r="N29" s="373"/>
      <c r="O29" s="13" t="s">
        <v>4</v>
      </c>
      <c r="P29" s="431"/>
      <c r="Q29" s="432"/>
      <c r="R29" s="432"/>
      <c r="S29" s="432"/>
      <c r="T29" s="432"/>
      <c r="U29" s="433"/>
      <c r="V29" s="435"/>
      <c r="W29" s="435"/>
      <c r="X29" s="435"/>
      <c r="Y29" s="14"/>
      <c r="Z29" s="15" t="s">
        <v>16</v>
      </c>
      <c r="AA29" s="14"/>
      <c r="AB29" s="16" t="s">
        <v>17</v>
      </c>
      <c r="AC29" s="17" t="s">
        <v>17</v>
      </c>
      <c r="AD29" s="419"/>
      <c r="AE29" s="423"/>
      <c r="AF29" s="425"/>
      <c r="AG29" s="419"/>
      <c r="AH29" s="423"/>
      <c r="AI29" s="425"/>
      <c r="AJ29" s="417"/>
      <c r="AK29" s="419"/>
      <c r="AL29" s="423"/>
      <c r="AM29" s="423"/>
      <c r="AN29" s="423"/>
      <c r="AO29" s="423"/>
      <c r="AP29" s="423"/>
      <c r="AQ29" s="423"/>
      <c r="AR29" s="425"/>
    </row>
    <row r="30" spans="1:44" ht="29" customHeight="1">
      <c r="A30" s="3">
        <f>A28+1</f>
        <v>6</v>
      </c>
      <c r="E30" s="366">
        <f>E28+1</f>
        <v>6</v>
      </c>
      <c r="F30" s="370"/>
      <c r="G30" s="370"/>
      <c r="H30" s="370"/>
      <c r="I30" s="370"/>
      <c r="J30" s="370"/>
      <c r="K30" s="371"/>
      <c r="L30" s="371"/>
      <c r="M30" s="371"/>
      <c r="N30" s="372" t="s">
        <v>5</v>
      </c>
      <c r="O30" s="11" t="s">
        <v>3</v>
      </c>
      <c r="P30" s="374"/>
      <c r="Q30" s="375"/>
      <c r="R30" s="375"/>
      <c r="S30" s="375"/>
      <c r="T30" s="375"/>
      <c r="U30" s="376"/>
      <c r="V30" s="434"/>
      <c r="W30" s="434"/>
      <c r="X30" s="434"/>
      <c r="Y30" s="479"/>
      <c r="Z30" s="480"/>
      <c r="AA30" s="479"/>
      <c r="AB30" s="481"/>
      <c r="AC30" s="12"/>
      <c r="AD30" s="418"/>
      <c r="AE30" s="422"/>
      <c r="AF30" s="424"/>
      <c r="AG30" s="418"/>
      <c r="AH30" s="422"/>
      <c r="AI30" s="424"/>
      <c r="AJ30" s="416"/>
      <c r="AK30" s="418"/>
      <c r="AL30" s="422"/>
      <c r="AM30" s="422"/>
      <c r="AN30" s="422"/>
      <c r="AO30" s="422"/>
      <c r="AP30" s="422"/>
      <c r="AQ30" s="422"/>
      <c r="AR30" s="424"/>
    </row>
    <row r="31" spans="1:44" ht="29" customHeight="1" thickBot="1">
      <c r="E31" s="367"/>
      <c r="F31" s="421"/>
      <c r="G31" s="421"/>
      <c r="H31" s="421"/>
      <c r="I31" s="421"/>
      <c r="J31" s="421"/>
      <c r="K31" s="430"/>
      <c r="L31" s="430"/>
      <c r="M31" s="430"/>
      <c r="N31" s="373"/>
      <c r="O31" s="13" t="s">
        <v>4</v>
      </c>
      <c r="P31" s="431"/>
      <c r="Q31" s="432"/>
      <c r="R31" s="432"/>
      <c r="S31" s="432"/>
      <c r="T31" s="432"/>
      <c r="U31" s="433"/>
      <c r="V31" s="435"/>
      <c r="W31" s="435"/>
      <c r="X31" s="435"/>
      <c r="Y31" s="14"/>
      <c r="Z31" s="15" t="s">
        <v>16</v>
      </c>
      <c r="AA31" s="14"/>
      <c r="AB31" s="16" t="s">
        <v>17</v>
      </c>
      <c r="AC31" s="17" t="s">
        <v>17</v>
      </c>
      <c r="AD31" s="419"/>
      <c r="AE31" s="423"/>
      <c r="AF31" s="425"/>
      <c r="AG31" s="419"/>
      <c r="AH31" s="423"/>
      <c r="AI31" s="425"/>
      <c r="AJ31" s="417"/>
      <c r="AK31" s="419"/>
      <c r="AL31" s="423"/>
      <c r="AM31" s="423"/>
      <c r="AN31" s="423"/>
      <c r="AO31" s="423"/>
      <c r="AP31" s="423"/>
      <c r="AQ31" s="423"/>
      <c r="AR31" s="425"/>
    </row>
    <row r="32" spans="1:44" ht="29" customHeight="1">
      <c r="A32" s="3">
        <f>A30+1</f>
        <v>7</v>
      </c>
      <c r="E32" s="366">
        <f>E30+1</f>
        <v>7</v>
      </c>
      <c r="F32" s="370"/>
      <c r="G32" s="370"/>
      <c r="H32" s="370"/>
      <c r="I32" s="370"/>
      <c r="J32" s="370"/>
      <c r="K32" s="371"/>
      <c r="L32" s="371"/>
      <c r="M32" s="371"/>
      <c r="N32" s="372" t="s">
        <v>5</v>
      </c>
      <c r="O32" s="11" t="s">
        <v>3</v>
      </c>
      <c r="P32" s="374"/>
      <c r="Q32" s="375"/>
      <c r="R32" s="375"/>
      <c r="S32" s="375"/>
      <c r="T32" s="375"/>
      <c r="U32" s="376"/>
      <c r="V32" s="434"/>
      <c r="W32" s="434"/>
      <c r="X32" s="434"/>
      <c r="Y32" s="479"/>
      <c r="Z32" s="480"/>
      <c r="AA32" s="479"/>
      <c r="AB32" s="481"/>
      <c r="AC32" s="12"/>
      <c r="AD32" s="418"/>
      <c r="AE32" s="422"/>
      <c r="AF32" s="424"/>
      <c r="AG32" s="418"/>
      <c r="AH32" s="422"/>
      <c r="AI32" s="424"/>
      <c r="AJ32" s="416"/>
      <c r="AK32" s="418"/>
      <c r="AL32" s="422"/>
      <c r="AM32" s="422"/>
      <c r="AN32" s="422"/>
      <c r="AO32" s="422"/>
      <c r="AP32" s="422"/>
      <c r="AQ32" s="422"/>
      <c r="AR32" s="424"/>
    </row>
    <row r="33" spans="1:45" ht="29" customHeight="1" thickBot="1">
      <c r="E33" s="367"/>
      <c r="F33" s="421"/>
      <c r="G33" s="421"/>
      <c r="H33" s="421"/>
      <c r="I33" s="421"/>
      <c r="J33" s="421"/>
      <c r="K33" s="430"/>
      <c r="L33" s="430"/>
      <c r="M33" s="430"/>
      <c r="N33" s="373"/>
      <c r="O33" s="13" t="s">
        <v>4</v>
      </c>
      <c r="P33" s="431"/>
      <c r="Q33" s="432"/>
      <c r="R33" s="432"/>
      <c r="S33" s="432"/>
      <c r="T33" s="432"/>
      <c r="U33" s="433"/>
      <c r="V33" s="435"/>
      <c r="W33" s="435"/>
      <c r="X33" s="435"/>
      <c r="Y33" s="14"/>
      <c r="Z33" s="15" t="s">
        <v>16</v>
      </c>
      <c r="AA33" s="14"/>
      <c r="AB33" s="16" t="s">
        <v>17</v>
      </c>
      <c r="AC33" s="17" t="s">
        <v>17</v>
      </c>
      <c r="AD33" s="419"/>
      <c r="AE33" s="423"/>
      <c r="AF33" s="425"/>
      <c r="AG33" s="419"/>
      <c r="AH33" s="423"/>
      <c r="AI33" s="425"/>
      <c r="AJ33" s="417"/>
      <c r="AK33" s="419"/>
      <c r="AL33" s="423"/>
      <c r="AM33" s="423"/>
      <c r="AN33" s="423"/>
      <c r="AO33" s="423"/>
      <c r="AP33" s="423"/>
      <c r="AQ33" s="423"/>
      <c r="AR33" s="425"/>
    </row>
    <row r="34" spans="1:45" ht="29" customHeight="1">
      <c r="A34" s="3">
        <f>A32+1</f>
        <v>8</v>
      </c>
      <c r="E34" s="366">
        <f>E32+1</f>
        <v>8</v>
      </c>
      <c r="F34" s="370"/>
      <c r="G34" s="370"/>
      <c r="H34" s="370"/>
      <c r="I34" s="370"/>
      <c r="J34" s="370"/>
      <c r="K34" s="371"/>
      <c r="L34" s="371"/>
      <c r="M34" s="371"/>
      <c r="N34" s="372" t="s">
        <v>5</v>
      </c>
      <c r="O34" s="11" t="s">
        <v>3</v>
      </c>
      <c r="P34" s="374"/>
      <c r="Q34" s="375"/>
      <c r="R34" s="375"/>
      <c r="S34" s="375"/>
      <c r="T34" s="375"/>
      <c r="U34" s="376"/>
      <c r="V34" s="434"/>
      <c r="W34" s="434"/>
      <c r="X34" s="434"/>
      <c r="Y34" s="479"/>
      <c r="Z34" s="480"/>
      <c r="AA34" s="479"/>
      <c r="AB34" s="481"/>
      <c r="AC34" s="12"/>
      <c r="AD34" s="418"/>
      <c r="AE34" s="422"/>
      <c r="AF34" s="424"/>
      <c r="AG34" s="418"/>
      <c r="AH34" s="422"/>
      <c r="AI34" s="424"/>
      <c r="AJ34" s="416"/>
      <c r="AK34" s="418"/>
      <c r="AL34" s="422"/>
      <c r="AM34" s="422"/>
      <c r="AN34" s="422"/>
      <c r="AO34" s="422"/>
      <c r="AP34" s="422"/>
      <c r="AQ34" s="422"/>
      <c r="AR34" s="424"/>
    </row>
    <row r="35" spans="1:45" ht="29" customHeight="1" thickBot="1">
      <c r="E35" s="367"/>
      <c r="F35" s="421"/>
      <c r="G35" s="421"/>
      <c r="H35" s="421"/>
      <c r="I35" s="421"/>
      <c r="J35" s="421"/>
      <c r="K35" s="430"/>
      <c r="L35" s="430"/>
      <c r="M35" s="430"/>
      <c r="N35" s="373"/>
      <c r="O35" s="13" t="s">
        <v>4</v>
      </c>
      <c r="P35" s="431"/>
      <c r="Q35" s="432"/>
      <c r="R35" s="432"/>
      <c r="S35" s="432"/>
      <c r="T35" s="432"/>
      <c r="U35" s="433"/>
      <c r="V35" s="435"/>
      <c r="W35" s="435"/>
      <c r="X35" s="435"/>
      <c r="Y35" s="14"/>
      <c r="Z35" s="15" t="s">
        <v>16</v>
      </c>
      <c r="AA35" s="14"/>
      <c r="AB35" s="16" t="s">
        <v>17</v>
      </c>
      <c r="AC35" s="17" t="s">
        <v>17</v>
      </c>
      <c r="AD35" s="419"/>
      <c r="AE35" s="423"/>
      <c r="AF35" s="425"/>
      <c r="AG35" s="419"/>
      <c r="AH35" s="423"/>
      <c r="AI35" s="425"/>
      <c r="AJ35" s="417"/>
      <c r="AK35" s="419"/>
      <c r="AL35" s="423"/>
      <c r="AM35" s="423"/>
      <c r="AN35" s="423"/>
      <c r="AO35" s="423"/>
      <c r="AP35" s="423"/>
      <c r="AQ35" s="423"/>
      <c r="AR35" s="425"/>
    </row>
    <row r="36" spans="1:45" ht="29" customHeight="1">
      <c r="A36" s="3">
        <f>A34+1</f>
        <v>9</v>
      </c>
      <c r="E36" s="366">
        <f>E34+1</f>
        <v>9</v>
      </c>
      <c r="F36" s="370"/>
      <c r="G36" s="370"/>
      <c r="H36" s="370"/>
      <c r="I36" s="370"/>
      <c r="J36" s="370"/>
      <c r="K36" s="371"/>
      <c r="L36" s="371"/>
      <c r="M36" s="371"/>
      <c r="N36" s="372" t="s">
        <v>5</v>
      </c>
      <c r="O36" s="11" t="s">
        <v>3</v>
      </c>
      <c r="P36" s="374"/>
      <c r="Q36" s="375"/>
      <c r="R36" s="375"/>
      <c r="S36" s="375"/>
      <c r="T36" s="375"/>
      <c r="U36" s="376"/>
      <c r="V36" s="434"/>
      <c r="W36" s="434"/>
      <c r="X36" s="434"/>
      <c r="Y36" s="479"/>
      <c r="Z36" s="480"/>
      <c r="AA36" s="479"/>
      <c r="AB36" s="481"/>
      <c r="AC36" s="12"/>
      <c r="AD36" s="418"/>
      <c r="AE36" s="422"/>
      <c r="AF36" s="424"/>
      <c r="AG36" s="418"/>
      <c r="AH36" s="422"/>
      <c r="AI36" s="424"/>
      <c r="AJ36" s="416"/>
      <c r="AK36" s="418"/>
      <c r="AL36" s="422"/>
      <c r="AM36" s="422"/>
      <c r="AN36" s="422"/>
      <c r="AO36" s="422"/>
      <c r="AP36" s="422"/>
      <c r="AQ36" s="422"/>
      <c r="AR36" s="424"/>
    </row>
    <row r="37" spans="1:45" ht="29" customHeight="1" thickBot="1">
      <c r="E37" s="367"/>
      <c r="F37" s="421"/>
      <c r="G37" s="421"/>
      <c r="H37" s="421"/>
      <c r="I37" s="421"/>
      <c r="J37" s="421"/>
      <c r="K37" s="430"/>
      <c r="L37" s="430"/>
      <c r="M37" s="430"/>
      <c r="N37" s="373"/>
      <c r="O37" s="13" t="s">
        <v>4</v>
      </c>
      <c r="P37" s="431"/>
      <c r="Q37" s="432"/>
      <c r="R37" s="432"/>
      <c r="S37" s="432"/>
      <c r="T37" s="432"/>
      <c r="U37" s="433"/>
      <c r="V37" s="435"/>
      <c r="W37" s="435"/>
      <c r="X37" s="435"/>
      <c r="Y37" s="14"/>
      <c r="Z37" s="15" t="s">
        <v>16</v>
      </c>
      <c r="AA37" s="14"/>
      <c r="AB37" s="16" t="s">
        <v>17</v>
      </c>
      <c r="AC37" s="17" t="s">
        <v>17</v>
      </c>
      <c r="AD37" s="419"/>
      <c r="AE37" s="423"/>
      <c r="AF37" s="425"/>
      <c r="AG37" s="419"/>
      <c r="AH37" s="423"/>
      <c r="AI37" s="425"/>
      <c r="AJ37" s="417"/>
      <c r="AK37" s="419"/>
      <c r="AL37" s="423"/>
      <c r="AM37" s="423"/>
      <c r="AN37" s="423"/>
      <c r="AO37" s="423"/>
      <c r="AP37" s="423"/>
      <c r="AQ37" s="423"/>
      <c r="AR37" s="425"/>
    </row>
    <row r="38" spans="1:45" ht="29" customHeight="1">
      <c r="A38" s="3">
        <f>A36+1</f>
        <v>10</v>
      </c>
      <c r="E38" s="366">
        <f>E36+1</f>
        <v>10</v>
      </c>
      <c r="F38" s="370"/>
      <c r="G38" s="370"/>
      <c r="H38" s="370"/>
      <c r="I38" s="370"/>
      <c r="J38" s="370"/>
      <c r="K38" s="371"/>
      <c r="L38" s="371"/>
      <c r="M38" s="371"/>
      <c r="N38" s="372" t="s">
        <v>5</v>
      </c>
      <c r="O38" s="11" t="s">
        <v>3</v>
      </c>
      <c r="P38" s="374"/>
      <c r="Q38" s="375"/>
      <c r="R38" s="375"/>
      <c r="S38" s="375"/>
      <c r="T38" s="375"/>
      <c r="U38" s="376"/>
      <c r="V38" s="434"/>
      <c r="W38" s="434"/>
      <c r="X38" s="434"/>
      <c r="Y38" s="479"/>
      <c r="Z38" s="480"/>
      <c r="AA38" s="479"/>
      <c r="AB38" s="481"/>
      <c r="AC38" s="12"/>
      <c r="AD38" s="418"/>
      <c r="AE38" s="422"/>
      <c r="AF38" s="424"/>
      <c r="AG38" s="418"/>
      <c r="AH38" s="422"/>
      <c r="AI38" s="424"/>
      <c r="AJ38" s="416"/>
      <c r="AK38" s="418"/>
      <c r="AL38" s="422"/>
      <c r="AM38" s="422"/>
      <c r="AN38" s="422"/>
      <c r="AO38" s="422"/>
      <c r="AP38" s="422"/>
      <c r="AQ38" s="422"/>
      <c r="AR38" s="424"/>
    </row>
    <row r="39" spans="1:45" ht="29" customHeight="1" thickBot="1">
      <c r="E39" s="437"/>
      <c r="F39" s="444"/>
      <c r="G39" s="444"/>
      <c r="H39" s="444"/>
      <c r="I39" s="444"/>
      <c r="J39" s="444"/>
      <c r="K39" s="445"/>
      <c r="L39" s="445"/>
      <c r="M39" s="445"/>
      <c r="N39" s="438"/>
      <c r="O39" s="18" t="s">
        <v>4</v>
      </c>
      <c r="P39" s="446"/>
      <c r="Q39" s="447"/>
      <c r="R39" s="447"/>
      <c r="S39" s="447"/>
      <c r="T39" s="447"/>
      <c r="U39" s="448"/>
      <c r="V39" s="450"/>
      <c r="W39" s="450"/>
      <c r="X39" s="450"/>
      <c r="Y39" s="19"/>
      <c r="Z39" s="20" t="s">
        <v>16</v>
      </c>
      <c r="AA39" s="19"/>
      <c r="AB39" s="21" t="s">
        <v>17</v>
      </c>
      <c r="AC39" s="22" t="s">
        <v>17</v>
      </c>
      <c r="AD39" s="449"/>
      <c r="AE39" s="442"/>
      <c r="AF39" s="443"/>
      <c r="AG39" s="449"/>
      <c r="AH39" s="442"/>
      <c r="AI39" s="443"/>
      <c r="AJ39" s="277"/>
      <c r="AK39" s="449"/>
      <c r="AL39" s="442"/>
      <c r="AM39" s="442"/>
      <c r="AN39" s="442"/>
      <c r="AO39" s="442"/>
      <c r="AP39" s="442"/>
      <c r="AQ39" s="442"/>
      <c r="AR39" s="443"/>
    </row>
    <row r="40" spans="1:45" ht="30" customHeight="1" thickTop="1">
      <c r="E40" s="356" t="s">
        <v>40</v>
      </c>
      <c r="F40" s="356"/>
      <c r="G40" s="356"/>
      <c r="H40" s="356"/>
      <c r="I40" s="356"/>
      <c r="J40" s="356"/>
      <c r="K40" s="356"/>
      <c r="L40" s="356"/>
      <c r="M40" s="357" t="s">
        <v>39</v>
      </c>
      <c r="N40" s="357"/>
      <c r="O40" s="357"/>
      <c r="P40" s="357"/>
      <c r="Q40" s="357"/>
      <c r="R40" s="357"/>
      <c r="S40" s="357"/>
      <c r="T40" s="357"/>
      <c r="U40" s="357"/>
      <c r="V40" s="357"/>
      <c r="X40" s="440" t="s">
        <v>33</v>
      </c>
      <c r="Y40" s="441"/>
      <c r="Z40" s="441"/>
      <c r="AA40" s="441"/>
      <c r="AB40" s="24"/>
      <c r="AC40" s="23"/>
      <c r="AD40" s="24"/>
      <c r="AE40" s="25"/>
      <c r="AF40" s="23"/>
      <c r="AG40" s="24"/>
      <c r="AH40" s="25"/>
      <c r="AI40" s="23"/>
      <c r="AJ40" s="26"/>
      <c r="AK40" s="27">
        <v>9</v>
      </c>
      <c r="AL40" s="27">
        <v>9</v>
      </c>
      <c r="AM40" s="27">
        <v>9</v>
      </c>
      <c r="AN40" s="27">
        <v>9</v>
      </c>
      <c r="AO40" s="27">
        <v>9</v>
      </c>
      <c r="AP40" s="27">
        <v>9</v>
      </c>
      <c r="AQ40" s="27">
        <v>9</v>
      </c>
      <c r="AR40" s="28">
        <v>9</v>
      </c>
    </row>
    <row r="41" spans="1:45" ht="28" customHeight="1" thickBot="1">
      <c r="E41" s="356"/>
      <c r="F41" s="356"/>
      <c r="G41" s="356"/>
      <c r="H41" s="356"/>
      <c r="I41" s="356"/>
      <c r="J41" s="356"/>
      <c r="K41" s="356"/>
      <c r="L41" s="356"/>
      <c r="N41" s="349" t="s">
        <v>37</v>
      </c>
      <c r="O41" s="351"/>
      <c r="P41" s="29"/>
      <c r="Q41" s="30"/>
      <c r="R41" s="31"/>
      <c r="S41" s="30"/>
      <c r="T41" s="31"/>
      <c r="U41" s="30"/>
      <c r="X41" s="347" t="s">
        <v>34</v>
      </c>
      <c r="Y41" s="348"/>
      <c r="Z41" s="348"/>
      <c r="AA41" s="348"/>
      <c r="AB41" s="32"/>
      <c r="AC41" s="33"/>
      <c r="AD41" s="32"/>
      <c r="AE41" s="34"/>
      <c r="AF41" s="33"/>
      <c r="AG41" s="32"/>
      <c r="AH41" s="34"/>
      <c r="AI41" s="35"/>
      <c r="AJ41" s="36" t="s">
        <v>36</v>
      </c>
    </row>
    <row r="42" spans="1:45" ht="40" customHeight="1" thickTop="1" thickBot="1">
      <c r="N42" s="352" t="s">
        <v>38</v>
      </c>
      <c r="O42" s="351"/>
      <c r="P42" s="353" t="s">
        <v>44</v>
      </c>
      <c r="Q42" s="354"/>
      <c r="R42" s="355"/>
      <c r="S42" s="31"/>
      <c r="T42" s="37"/>
      <c r="U42" s="30"/>
      <c r="X42" s="349" t="s">
        <v>35</v>
      </c>
      <c r="Y42" s="350"/>
      <c r="Z42" s="350"/>
      <c r="AA42" s="350"/>
      <c r="AB42" s="31"/>
      <c r="AC42" s="30"/>
      <c r="AD42" s="31"/>
      <c r="AE42" s="37"/>
      <c r="AF42" s="30"/>
      <c r="AG42" s="31"/>
      <c r="AH42" s="37"/>
      <c r="AI42" s="38"/>
      <c r="AJ42" s="39"/>
      <c r="AK42" s="40"/>
      <c r="AL42" s="40"/>
      <c r="AM42" s="40"/>
      <c r="AN42" s="40"/>
      <c r="AO42" s="40"/>
      <c r="AP42" s="40"/>
      <c r="AQ42" s="40"/>
      <c r="AR42" s="40"/>
      <c r="AS42" s="41"/>
    </row>
    <row r="43" spans="1:45" ht="16" thickTop="1"/>
  </sheetData>
  <sheetProtection algorithmName="SHA-512" hashValue="Zv7v7+JL2qGWWeUKioVS88CztWK3Odz4rjTzdOB5CgEloHmz0l0zT4jGwjevpIYurr6vxKqHmYcQz8tvBZboDw==" saltValue="o2+9kTNxuiAtGLChWZXlxQ==" spinCount="100000" sheet="1" objects="1" scenarios="1" selectLockedCells="1"/>
  <mergeCells count="313">
    <mergeCell ref="E8:F8"/>
    <mergeCell ref="H8:H9"/>
    <mergeCell ref="I8:K9"/>
    <mergeCell ref="L8:W9"/>
    <mergeCell ref="AC10:AC11"/>
    <mergeCell ref="AD10:AH11"/>
    <mergeCell ref="AI10:AI13"/>
    <mergeCell ref="AJ10:AR16"/>
    <mergeCell ref="W12:Y13"/>
    <mergeCell ref="Z12:AB13"/>
    <mergeCell ref="AC12:AC13"/>
    <mergeCell ref="AD12:AH16"/>
    <mergeCell ref="E10:F12"/>
    <mergeCell ref="G10:K12"/>
    <mergeCell ref="L10:L12"/>
    <mergeCell ref="M10:V12"/>
    <mergeCell ref="W10:Y11"/>
    <mergeCell ref="Z10:AB11"/>
    <mergeCell ref="M13:V16"/>
    <mergeCell ref="W14:Y16"/>
    <mergeCell ref="Z14:AB16"/>
    <mergeCell ref="AC14:AC16"/>
    <mergeCell ref="AI14:AI16"/>
    <mergeCell ref="G15:G16"/>
    <mergeCell ref="H15:I16"/>
    <mergeCell ref="E13:F16"/>
    <mergeCell ref="G13:G14"/>
    <mergeCell ref="H13:I14"/>
    <mergeCell ref="J13:J16"/>
    <mergeCell ref="K13:K16"/>
    <mergeCell ref="L13:L16"/>
    <mergeCell ref="AK18:AR19"/>
    <mergeCell ref="V19:X19"/>
    <mergeCell ref="Y19:Z19"/>
    <mergeCell ref="AA19:AB19"/>
    <mergeCell ref="AD19:AI19"/>
    <mergeCell ref="E18:J19"/>
    <mergeCell ref="K18:M19"/>
    <mergeCell ref="N18:O19"/>
    <mergeCell ref="P18:U19"/>
    <mergeCell ref="V18:X18"/>
    <mergeCell ref="Y18:Z18"/>
    <mergeCell ref="E20:E21"/>
    <mergeCell ref="F20:J20"/>
    <mergeCell ref="K20:M20"/>
    <mergeCell ref="N20:N21"/>
    <mergeCell ref="P20:U20"/>
    <mergeCell ref="V20:X21"/>
    <mergeCell ref="AA18:AB18"/>
    <mergeCell ref="AD18:AI18"/>
    <mergeCell ref="AJ18:AJ19"/>
    <mergeCell ref="AN20:AN21"/>
    <mergeCell ref="AO20:AO21"/>
    <mergeCell ref="AP20:AP21"/>
    <mergeCell ref="AQ20:AQ21"/>
    <mergeCell ref="AR20:AR21"/>
    <mergeCell ref="F21:J21"/>
    <mergeCell ref="K21:M21"/>
    <mergeCell ref="P21:U21"/>
    <mergeCell ref="AH20:AH21"/>
    <mergeCell ref="AI20:AI21"/>
    <mergeCell ref="AJ20:AJ21"/>
    <mergeCell ref="AK20:AK21"/>
    <mergeCell ref="AL20:AL21"/>
    <mergeCell ref="AM20:AM21"/>
    <mergeCell ref="Y20:Z20"/>
    <mergeCell ref="AA20:AB20"/>
    <mergeCell ref="AD20:AD21"/>
    <mergeCell ref="AE20:AE21"/>
    <mergeCell ref="AF20:AF21"/>
    <mergeCell ref="AG20:AG21"/>
    <mergeCell ref="AQ22:AQ23"/>
    <mergeCell ref="AR22:AR23"/>
    <mergeCell ref="F23:J23"/>
    <mergeCell ref="K23:M23"/>
    <mergeCell ref="P23:U23"/>
    <mergeCell ref="AH22:AH23"/>
    <mergeCell ref="AI22:AI23"/>
    <mergeCell ref="AJ22:AJ23"/>
    <mergeCell ref="AK22:AK23"/>
    <mergeCell ref="AL22:AL23"/>
    <mergeCell ref="AM22:AM23"/>
    <mergeCell ref="Y22:Z22"/>
    <mergeCell ref="AA22:AB22"/>
    <mergeCell ref="AD22:AD23"/>
    <mergeCell ref="AE22:AE23"/>
    <mergeCell ref="AF22:AF23"/>
    <mergeCell ref="AG22:AG23"/>
    <mergeCell ref="F22:J22"/>
    <mergeCell ref="K22:M22"/>
    <mergeCell ref="N22:N23"/>
    <mergeCell ref="P22:U22"/>
    <mergeCell ref="V22:X23"/>
    <mergeCell ref="E24:E25"/>
    <mergeCell ref="F24:J24"/>
    <mergeCell ref="K24:M24"/>
    <mergeCell ref="N24:N25"/>
    <mergeCell ref="P24:U24"/>
    <mergeCell ref="V24:X25"/>
    <mergeCell ref="AN22:AN23"/>
    <mergeCell ref="AO22:AO23"/>
    <mergeCell ref="AP22:AP23"/>
    <mergeCell ref="E22:E23"/>
    <mergeCell ref="AN24:AN25"/>
    <mergeCell ref="AO24:AO25"/>
    <mergeCell ref="AP24:AP25"/>
    <mergeCell ref="AQ24:AQ25"/>
    <mergeCell ref="AR24:AR25"/>
    <mergeCell ref="F25:J25"/>
    <mergeCell ref="K25:M25"/>
    <mergeCell ref="P25:U25"/>
    <mergeCell ref="AH24:AH25"/>
    <mergeCell ref="AI24:AI25"/>
    <mergeCell ref="AJ24:AJ25"/>
    <mergeCell ref="AK24:AK25"/>
    <mergeCell ref="AL24:AL25"/>
    <mergeCell ref="AM24:AM25"/>
    <mergeCell ref="Y24:Z24"/>
    <mergeCell ref="AA24:AB24"/>
    <mergeCell ref="AD24:AD25"/>
    <mergeCell ref="AE24:AE25"/>
    <mergeCell ref="AF24:AF25"/>
    <mergeCell ref="AG24:AG25"/>
    <mergeCell ref="AQ26:AQ27"/>
    <mergeCell ref="AR26:AR27"/>
    <mergeCell ref="F27:J27"/>
    <mergeCell ref="K27:M27"/>
    <mergeCell ref="P27:U27"/>
    <mergeCell ref="AH26:AH27"/>
    <mergeCell ref="AI26:AI27"/>
    <mergeCell ref="AJ26:AJ27"/>
    <mergeCell ref="AK26:AK27"/>
    <mergeCell ref="AL26:AL27"/>
    <mergeCell ref="AM26:AM27"/>
    <mergeCell ref="Y26:Z26"/>
    <mergeCell ref="AA26:AB26"/>
    <mergeCell ref="AD26:AD27"/>
    <mergeCell ref="AE26:AE27"/>
    <mergeCell ref="AF26:AF27"/>
    <mergeCell ref="AG26:AG27"/>
    <mergeCell ref="F26:J26"/>
    <mergeCell ref="K26:M26"/>
    <mergeCell ref="N26:N27"/>
    <mergeCell ref="P26:U26"/>
    <mergeCell ref="V26:X27"/>
    <mergeCell ref="E28:E29"/>
    <mergeCell ref="F28:J28"/>
    <mergeCell ref="K28:M28"/>
    <mergeCell ref="N28:N29"/>
    <mergeCell ref="P28:U28"/>
    <mergeCell ref="V28:X29"/>
    <mergeCell ref="AN26:AN27"/>
    <mergeCell ref="AO26:AO27"/>
    <mergeCell ref="AP26:AP27"/>
    <mergeCell ref="E26:E27"/>
    <mergeCell ref="AN28:AN29"/>
    <mergeCell ref="AO28:AO29"/>
    <mergeCell ref="AP28:AP29"/>
    <mergeCell ref="AQ28:AQ29"/>
    <mergeCell ref="AR28:AR29"/>
    <mergeCell ref="F29:J29"/>
    <mergeCell ref="K29:M29"/>
    <mergeCell ref="P29:U29"/>
    <mergeCell ref="AH28:AH29"/>
    <mergeCell ref="AI28:AI29"/>
    <mergeCell ref="AJ28:AJ29"/>
    <mergeCell ref="AK28:AK29"/>
    <mergeCell ref="AL28:AL29"/>
    <mergeCell ref="AM28:AM29"/>
    <mergeCell ref="Y28:Z28"/>
    <mergeCell ref="AA28:AB28"/>
    <mergeCell ref="AD28:AD29"/>
    <mergeCell ref="AE28:AE29"/>
    <mergeCell ref="AF28:AF29"/>
    <mergeCell ref="AG28:AG29"/>
    <mergeCell ref="AQ30:AQ31"/>
    <mergeCell ref="AR30:AR31"/>
    <mergeCell ref="F31:J31"/>
    <mergeCell ref="K31:M31"/>
    <mergeCell ref="P31:U31"/>
    <mergeCell ref="AH30:AH31"/>
    <mergeCell ref="AI30:AI31"/>
    <mergeCell ref="AJ30:AJ31"/>
    <mergeCell ref="AK30:AK31"/>
    <mergeCell ref="AL30:AL31"/>
    <mergeCell ref="AM30:AM31"/>
    <mergeCell ref="Y30:Z30"/>
    <mergeCell ref="AA30:AB30"/>
    <mergeCell ref="AD30:AD31"/>
    <mergeCell ref="AE30:AE31"/>
    <mergeCell ref="AF30:AF31"/>
    <mergeCell ref="AG30:AG31"/>
    <mergeCell ref="F30:J30"/>
    <mergeCell ref="K30:M30"/>
    <mergeCell ref="N30:N31"/>
    <mergeCell ref="P30:U30"/>
    <mergeCell ref="V30:X31"/>
    <mergeCell ref="E32:E33"/>
    <mergeCell ref="F32:J32"/>
    <mergeCell ref="K32:M32"/>
    <mergeCell ref="N32:N33"/>
    <mergeCell ref="P32:U32"/>
    <mergeCell ref="V32:X33"/>
    <mergeCell ref="AN30:AN31"/>
    <mergeCell ref="AO30:AO31"/>
    <mergeCell ref="AP30:AP31"/>
    <mergeCell ref="E30:E31"/>
    <mergeCell ref="AN32:AN33"/>
    <mergeCell ref="AO32:AO33"/>
    <mergeCell ref="AP32:AP33"/>
    <mergeCell ref="AQ32:AQ33"/>
    <mergeCell ref="AR32:AR33"/>
    <mergeCell ref="F33:J33"/>
    <mergeCell ref="K33:M33"/>
    <mergeCell ref="P33:U33"/>
    <mergeCell ref="AH32:AH33"/>
    <mergeCell ref="AI32:AI33"/>
    <mergeCell ref="AJ32:AJ33"/>
    <mergeCell ref="AK32:AK33"/>
    <mergeCell ref="AL32:AL33"/>
    <mergeCell ref="AM32:AM33"/>
    <mergeCell ref="Y32:Z32"/>
    <mergeCell ref="AA32:AB32"/>
    <mergeCell ref="AD32:AD33"/>
    <mergeCell ref="AE32:AE33"/>
    <mergeCell ref="AF32:AF33"/>
    <mergeCell ref="AG32:AG33"/>
    <mergeCell ref="AQ34:AQ35"/>
    <mergeCell ref="AR34:AR35"/>
    <mergeCell ref="F35:J35"/>
    <mergeCell ref="K35:M35"/>
    <mergeCell ref="P35:U35"/>
    <mergeCell ref="AH34:AH35"/>
    <mergeCell ref="AI34:AI35"/>
    <mergeCell ref="AJ34:AJ35"/>
    <mergeCell ref="AK34:AK35"/>
    <mergeCell ref="AL34:AL35"/>
    <mergeCell ref="AM34:AM35"/>
    <mergeCell ref="Y34:Z34"/>
    <mergeCell ref="AA34:AB34"/>
    <mergeCell ref="AD34:AD35"/>
    <mergeCell ref="AE34:AE35"/>
    <mergeCell ref="AF34:AF35"/>
    <mergeCell ref="AG34:AG35"/>
    <mergeCell ref="F34:J34"/>
    <mergeCell ref="K34:M34"/>
    <mergeCell ref="N34:N35"/>
    <mergeCell ref="P34:U34"/>
    <mergeCell ref="V34:X35"/>
    <mergeCell ref="E36:E37"/>
    <mergeCell ref="F36:J36"/>
    <mergeCell ref="K36:M36"/>
    <mergeCell ref="N36:N37"/>
    <mergeCell ref="P36:U36"/>
    <mergeCell ref="V36:X37"/>
    <mergeCell ref="AN34:AN35"/>
    <mergeCell ref="AO34:AO35"/>
    <mergeCell ref="AP34:AP35"/>
    <mergeCell ref="E34:E35"/>
    <mergeCell ref="AN36:AN37"/>
    <mergeCell ref="AO36:AO37"/>
    <mergeCell ref="AP36:AP37"/>
    <mergeCell ref="AQ36:AQ37"/>
    <mergeCell ref="AR36:AR37"/>
    <mergeCell ref="F37:J37"/>
    <mergeCell ref="K37:M37"/>
    <mergeCell ref="P37:U37"/>
    <mergeCell ref="AH36:AH37"/>
    <mergeCell ref="AI36:AI37"/>
    <mergeCell ref="AJ36:AJ37"/>
    <mergeCell ref="AK36:AK37"/>
    <mergeCell ref="AL36:AL37"/>
    <mergeCell ref="AM36:AM37"/>
    <mergeCell ref="Y36:Z36"/>
    <mergeCell ref="AA36:AB36"/>
    <mergeCell ref="AD36:AD37"/>
    <mergeCell ref="AE36:AE37"/>
    <mergeCell ref="AF36:AF37"/>
    <mergeCell ref="AG36:AG37"/>
    <mergeCell ref="AO38:AO39"/>
    <mergeCell ref="AP38:AP39"/>
    <mergeCell ref="AQ38:AQ39"/>
    <mergeCell ref="AR38:AR39"/>
    <mergeCell ref="F39:J39"/>
    <mergeCell ref="K39:M39"/>
    <mergeCell ref="P39:U39"/>
    <mergeCell ref="AH38:AH39"/>
    <mergeCell ref="AI38:AI39"/>
    <mergeCell ref="AJ38:AJ39"/>
    <mergeCell ref="AK38:AK39"/>
    <mergeCell ref="AL38:AL39"/>
    <mergeCell ref="AM38:AM39"/>
    <mergeCell ref="Y38:Z38"/>
    <mergeCell ref="AA38:AB38"/>
    <mergeCell ref="AD38:AD39"/>
    <mergeCell ref="AE38:AE39"/>
    <mergeCell ref="AF38:AF39"/>
    <mergeCell ref="AG38:AG39"/>
    <mergeCell ref="F38:J38"/>
    <mergeCell ref="K38:M38"/>
    <mergeCell ref="N38:N39"/>
    <mergeCell ref="P38:U38"/>
    <mergeCell ref="V38:X39"/>
    <mergeCell ref="E40:L41"/>
    <mergeCell ref="M40:V40"/>
    <mergeCell ref="X40:AA40"/>
    <mergeCell ref="N41:O41"/>
    <mergeCell ref="X41:AA41"/>
    <mergeCell ref="N42:O42"/>
    <mergeCell ref="P42:R42"/>
    <mergeCell ref="X42:AA42"/>
    <mergeCell ref="AN38:AN39"/>
    <mergeCell ref="E38:E39"/>
  </mergeCells>
  <phoneticPr fontId="6"/>
  <printOptions horizontalCentered="1" verticalCentered="1"/>
  <pageMargins left="0.31496062992125984" right="0.31496062992125984" top="0.31496062992125984" bottom="0.31496062992125984" header="0.31496062992125984" footer="0.31496062992125984"/>
  <pageSetup paperSize="9" scale="64" orientation="landscape"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BB75C-6CB7-BC46-B5A5-C6C6711E5C97}">
  <dimension ref="A1:Q62"/>
  <sheetViews>
    <sheetView zoomScaleNormal="200" workbookViewId="0">
      <selection activeCell="H21" sqref="H21"/>
    </sheetView>
  </sheetViews>
  <sheetFormatPr baseColWidth="10" defaultRowHeight="15"/>
  <cols>
    <col min="3" max="3" width="16.1640625" bestFit="1" customWidth="1"/>
    <col min="4" max="4" width="16.33203125" bestFit="1" customWidth="1"/>
    <col min="5" max="6" width="16.1640625" bestFit="1" customWidth="1"/>
    <col min="8" max="8" width="58.83203125" bestFit="1" customWidth="1"/>
    <col min="12" max="12" width="4" bestFit="1" customWidth="1"/>
    <col min="13" max="13" width="45.1640625" bestFit="1" customWidth="1"/>
    <col min="14" max="14" width="45.1640625" customWidth="1"/>
    <col min="15" max="15" width="12" bestFit="1" customWidth="1"/>
    <col min="16" max="16" width="10" bestFit="1" customWidth="1"/>
    <col min="17" max="17" width="4" bestFit="1" customWidth="1"/>
  </cols>
  <sheetData>
    <row r="1" spans="3:16">
      <c r="C1" t="s">
        <v>144</v>
      </c>
      <c r="D1" t="s">
        <v>142</v>
      </c>
      <c r="E1" t="s">
        <v>164</v>
      </c>
      <c r="F1" t="s">
        <v>167</v>
      </c>
      <c r="G1" t="s">
        <v>168</v>
      </c>
      <c r="H1" t="s">
        <v>140</v>
      </c>
      <c r="I1" t="s">
        <v>186</v>
      </c>
      <c r="M1" t="s">
        <v>139</v>
      </c>
    </row>
    <row r="2" spans="3:16">
      <c r="C2" t="s">
        <v>153</v>
      </c>
      <c r="D2" t="s">
        <v>153</v>
      </c>
      <c r="E2" t="s">
        <v>153</v>
      </c>
      <c r="F2" t="s">
        <v>153</v>
      </c>
      <c r="G2" t="s">
        <v>153</v>
      </c>
      <c r="H2" t="s">
        <v>153</v>
      </c>
      <c r="I2" t="s">
        <v>153</v>
      </c>
      <c r="M2" t="s">
        <v>141</v>
      </c>
      <c r="N2" t="s">
        <v>141</v>
      </c>
      <c r="O2" t="s">
        <v>232</v>
      </c>
      <c r="P2" t="s">
        <v>138</v>
      </c>
    </row>
    <row r="3" spans="3:16" ht="15" customHeight="1">
      <c r="C3" t="s">
        <v>231</v>
      </c>
      <c r="D3" t="s">
        <v>151</v>
      </c>
      <c r="E3" t="s">
        <v>165</v>
      </c>
      <c r="F3" t="s">
        <v>165</v>
      </c>
      <c r="G3" t="s">
        <v>169</v>
      </c>
      <c r="H3" t="s">
        <v>189</v>
      </c>
      <c r="I3" t="s">
        <v>190</v>
      </c>
      <c r="L3" t="s">
        <v>129</v>
      </c>
      <c r="M3" t="str">
        <f>L8&amp;"　"&amp;M8</f>
        <v>Ⅰ　 行進曲 「煌めきの朝」</v>
      </c>
      <c r="N3" t="s">
        <v>196</v>
      </c>
      <c r="O3" t="s">
        <v>192</v>
      </c>
      <c r="P3">
        <v>3</v>
      </c>
    </row>
    <row r="4" spans="3:16">
      <c r="C4" t="s">
        <v>154</v>
      </c>
      <c r="D4" t="s">
        <v>152</v>
      </c>
      <c r="E4" t="s">
        <v>166</v>
      </c>
      <c r="F4" t="s">
        <v>166</v>
      </c>
      <c r="G4" t="s">
        <v>170</v>
      </c>
      <c r="H4" t="s">
        <v>233</v>
      </c>
      <c r="I4" t="s">
        <v>191</v>
      </c>
      <c r="L4" t="s">
        <v>131</v>
      </c>
      <c r="M4" t="str">
        <f>L9&amp;"　"&amp;M9</f>
        <v>Ⅱ　 ポロネーズとアリア　～吹奏楽のために～</v>
      </c>
      <c r="N4" t="s">
        <v>197</v>
      </c>
      <c r="O4" t="s">
        <v>193</v>
      </c>
      <c r="P4">
        <v>4</v>
      </c>
    </row>
    <row r="5" spans="3:16">
      <c r="H5" t="s">
        <v>234</v>
      </c>
      <c r="L5" t="s">
        <v>133</v>
      </c>
      <c r="M5" t="str">
        <f>L10&amp;"　"&amp;M10</f>
        <v>Ⅲ　 レトロ</v>
      </c>
      <c r="N5" t="s">
        <v>198</v>
      </c>
      <c r="O5" t="s">
        <v>194</v>
      </c>
      <c r="P5">
        <v>4</v>
      </c>
    </row>
    <row r="6" spans="3:16">
      <c r="H6" t="s">
        <v>235</v>
      </c>
      <c r="L6" t="s">
        <v>134</v>
      </c>
      <c r="M6" t="str">
        <f>L11&amp;"　"&amp;M11</f>
        <v>Ⅳ　 マーチ 「ペガサスの夢」</v>
      </c>
      <c r="N6" t="s">
        <v>199</v>
      </c>
      <c r="O6" t="s">
        <v>195</v>
      </c>
      <c r="P6">
        <v>3</v>
      </c>
    </row>
    <row r="7" spans="3:16">
      <c r="H7" t="s">
        <v>236</v>
      </c>
    </row>
    <row r="8" spans="3:16">
      <c r="L8" t="s">
        <v>129</v>
      </c>
      <c r="M8" t="s">
        <v>130</v>
      </c>
    </row>
    <row r="9" spans="3:16">
      <c r="L9" t="s">
        <v>131</v>
      </c>
      <c r="M9" t="s">
        <v>132</v>
      </c>
    </row>
    <row r="10" spans="3:16">
      <c r="L10" t="s">
        <v>133</v>
      </c>
      <c r="M10" t="s">
        <v>136</v>
      </c>
    </row>
    <row r="11" spans="3:16">
      <c r="H11" s="114" t="s">
        <v>237</v>
      </c>
      <c r="L11" t="s">
        <v>134</v>
      </c>
      <c r="M11" t="s">
        <v>135</v>
      </c>
    </row>
    <row r="19" spans="1:10">
      <c r="A19" t="s">
        <v>105</v>
      </c>
      <c r="C19" s="47">
        <v>45787</v>
      </c>
    </row>
    <row r="20" spans="1:10">
      <c r="A20" t="s">
        <v>101</v>
      </c>
      <c r="B20" t="s">
        <v>298</v>
      </c>
    </row>
    <row r="21" spans="1:10">
      <c r="A21" t="s">
        <v>106</v>
      </c>
      <c r="B21" t="s">
        <v>299</v>
      </c>
    </row>
    <row r="22" spans="1:10">
      <c r="A22" t="s">
        <v>102</v>
      </c>
      <c r="B22" t="s">
        <v>104</v>
      </c>
      <c r="C22" s="47">
        <v>45815</v>
      </c>
    </row>
    <row r="23" spans="1:10">
      <c r="B23" t="s">
        <v>103</v>
      </c>
      <c r="C23" s="47">
        <v>45815</v>
      </c>
      <c r="D23">
        <f>C23-C22+1</f>
        <v>1</v>
      </c>
      <c r="E23" t="s">
        <v>109</v>
      </c>
    </row>
    <row r="32" spans="1:10">
      <c r="A32">
        <f>J32</f>
        <v>43421</v>
      </c>
      <c r="B32" t="str">
        <f>RIGHT(YEAR(A32),2)</f>
        <v>18</v>
      </c>
      <c r="C32">
        <f>MONTH(A32)</f>
        <v>11</v>
      </c>
      <c r="D32">
        <f>DAY(A32)</f>
        <v>17</v>
      </c>
      <c r="H32" t="s">
        <v>63</v>
      </c>
      <c r="J32">
        <v>43421</v>
      </c>
    </row>
    <row r="34" spans="1:10">
      <c r="G34" t="s">
        <v>64</v>
      </c>
      <c r="H34" t="s">
        <v>45</v>
      </c>
      <c r="J34" t="s">
        <v>46</v>
      </c>
    </row>
    <row r="35" spans="1:10">
      <c r="H35" t="s">
        <v>65</v>
      </c>
      <c r="J35" t="s">
        <v>66</v>
      </c>
    </row>
    <row r="36" spans="1:10">
      <c r="H36" t="s">
        <v>45</v>
      </c>
      <c r="J36" t="s">
        <v>47</v>
      </c>
    </row>
    <row r="37" spans="1:10">
      <c r="H37" t="s">
        <v>67</v>
      </c>
      <c r="J37" t="s">
        <v>68</v>
      </c>
    </row>
    <row r="38" spans="1:10">
      <c r="A38" t="str">
        <f>IF(J38="","x",ASC(J38))</f>
        <v>800-0063</v>
      </c>
      <c r="H38" t="s">
        <v>49</v>
      </c>
      <c r="J38" t="s">
        <v>48</v>
      </c>
    </row>
    <row r="39" spans="1:10">
      <c r="H39" t="s">
        <v>45</v>
      </c>
      <c r="J39" t="s">
        <v>50</v>
      </c>
    </row>
    <row r="40" spans="1:10">
      <c r="H40" t="s">
        <v>69</v>
      </c>
      <c r="J40" t="s">
        <v>70</v>
      </c>
    </row>
    <row r="41" spans="1:10">
      <c r="A41" t="str">
        <f>IF(J41="","x",ASC(J41))</f>
        <v>093-381-4838</v>
      </c>
      <c r="B41">
        <f>IF(A41="x","",SEARCHB("-",A41))</f>
        <v>4</v>
      </c>
      <c r="C41" t="str">
        <f>IF(A41="x","",LEFT(A41,B41-1))</f>
        <v>093</v>
      </c>
      <c r="D41">
        <f>IF(A41="x","",SEARCHB("-",A41,B41+1))</f>
        <v>8</v>
      </c>
      <c r="E41" t="str">
        <f>IF(A41="x","",MID(A41,B41+1,D41-B41-1))</f>
        <v>381</v>
      </c>
      <c r="F41" t="str">
        <f>IF(A41="x","",RIGHT(A41,LEN(A41)-D41))</f>
        <v>4838</v>
      </c>
      <c r="H41" t="s">
        <v>52</v>
      </c>
      <c r="J41" t="s">
        <v>51</v>
      </c>
    </row>
    <row r="42" spans="1:10">
      <c r="A42" t="str">
        <f>IF(J42="","x",ASC(J42))</f>
        <v>x</v>
      </c>
      <c r="B42" t="str">
        <f>IF(A42="x","",SEARCHB("-",A42))</f>
        <v/>
      </c>
      <c r="C42" t="str">
        <f>IF(A42="x","",LEFT(A42,B42-1))</f>
        <v/>
      </c>
      <c r="D42" t="str">
        <f>IF(A42="x","",SEARCHB("-",A42,B42+1))</f>
        <v/>
      </c>
      <c r="E42" t="str">
        <f>IF(A42="x","",MID(A42,B42+1,D42-B42-1))</f>
        <v/>
      </c>
      <c r="F42" t="str">
        <f>IF(A42="x","",RIGHT(A42,LEN(A42)-D42))</f>
        <v/>
      </c>
      <c r="H42" t="s">
        <v>53</v>
      </c>
    </row>
    <row r="43" spans="1:10">
      <c r="A43" t="str">
        <f>ASC(J43)</f>
        <v>tsuchi4n@kita9-ba.jp</v>
      </c>
      <c r="H43" t="s">
        <v>55</v>
      </c>
      <c r="J43" t="s">
        <v>54</v>
      </c>
    </row>
    <row r="44" spans="1:10">
      <c r="H44" t="s">
        <v>71</v>
      </c>
      <c r="J44" t="s">
        <v>72</v>
      </c>
    </row>
    <row r="45" spans="1:10">
      <c r="H45" t="s">
        <v>73</v>
      </c>
      <c r="J45" t="s">
        <v>74</v>
      </c>
    </row>
    <row r="46" spans="1:10">
      <c r="A46" t="str">
        <f>IF(J46="","x",ASC(J46))</f>
        <v>x</v>
      </c>
      <c r="B46" t="str">
        <f>IF(A46="x","",SEARCHB("-",A46))</f>
        <v/>
      </c>
      <c r="C46" t="str">
        <f>IF(A46="x","",LEFT(A46,B46-1))</f>
        <v/>
      </c>
      <c r="D46" t="str">
        <f>IF(A46="x","",SEARCHB("-",A46,B46+1))</f>
        <v/>
      </c>
      <c r="E46" t="str">
        <f>IF(A46="x","",MID(A46,B46+1,D46-B46-1))</f>
        <v/>
      </c>
      <c r="F46" t="str">
        <f>IF(A46="x","",RIGHT(A46,LEN(A46)-D46))</f>
        <v/>
      </c>
      <c r="H46" t="s">
        <v>75</v>
      </c>
    </row>
    <row r="47" spans="1:10">
      <c r="A47" t="str">
        <f>IF(J47="","x",ASC(J47))</f>
        <v>090-1340-5364</v>
      </c>
      <c r="B47">
        <f>IF(A47="x","",SEARCHB("-",A47))</f>
        <v>4</v>
      </c>
      <c r="C47" t="str">
        <f>IF(A47="x","",LEFT(A47,B47-1))</f>
        <v>090</v>
      </c>
      <c r="D47">
        <f>IF(A47="x","",SEARCHB("-",A47,B47+1))</f>
        <v>9</v>
      </c>
      <c r="E47" t="str">
        <f>IF(A47="x","",MID(A47,B47+1,D47-B47-1))</f>
        <v>1340</v>
      </c>
      <c r="F47" t="str">
        <f>IF(A47="x","",RIGHT(A47,LEN(A47)-D47))</f>
        <v>5364</v>
      </c>
      <c r="H47" t="s">
        <v>76</v>
      </c>
      <c r="J47" t="s">
        <v>56</v>
      </c>
    </row>
    <row r="49" spans="1:17">
      <c r="G49" t="s">
        <v>77</v>
      </c>
      <c r="H49" t="s">
        <v>78</v>
      </c>
      <c r="J49" t="s">
        <v>79</v>
      </c>
    </row>
    <row r="50" spans="1:17">
      <c r="A50">
        <f>J50</f>
        <v>43458</v>
      </c>
      <c r="B50" t="str">
        <f>RIGHT(YEAR(A50),2)</f>
        <v>18</v>
      </c>
      <c r="C50">
        <f>MONTH(A50)</f>
        <v>12</v>
      </c>
      <c r="D50">
        <f>DAY(A50)</f>
        <v>24</v>
      </c>
      <c r="H50" t="s">
        <v>80</v>
      </c>
      <c r="I50" t="s">
        <v>81</v>
      </c>
      <c r="J50">
        <v>43458</v>
      </c>
    </row>
    <row r="51" spans="1:17">
      <c r="A51">
        <f>J51</f>
        <v>43458</v>
      </c>
      <c r="B51" t="str">
        <f>RIGHT(YEAR(A51),2)</f>
        <v>18</v>
      </c>
      <c r="C51">
        <f>MONTH(A51)</f>
        <v>12</v>
      </c>
      <c r="D51">
        <f>DAY(A51)</f>
        <v>24</v>
      </c>
      <c r="I51" t="s">
        <v>82</v>
      </c>
      <c r="J51">
        <v>43458</v>
      </c>
    </row>
    <row r="52" spans="1:17">
      <c r="A52">
        <f>A51-A50+1</f>
        <v>1</v>
      </c>
      <c r="B52" t="s">
        <v>83</v>
      </c>
      <c r="H52" t="s">
        <v>84</v>
      </c>
      <c r="I52" t="s">
        <v>85</v>
      </c>
      <c r="J52">
        <v>1</v>
      </c>
    </row>
    <row r="53" spans="1:17">
      <c r="B53">
        <f>HOUR(J53)</f>
        <v>9</v>
      </c>
      <c r="C53" t="str">
        <f>RIGHT("00"&amp;MINUTE(J53),2)</f>
        <v>00</v>
      </c>
      <c r="I53" t="s">
        <v>86</v>
      </c>
      <c r="J53">
        <v>0.375</v>
      </c>
    </row>
    <row r="54" spans="1:17">
      <c r="H54" t="s">
        <v>87</v>
      </c>
      <c r="J54" t="s">
        <v>88</v>
      </c>
    </row>
    <row r="55" spans="1:17">
      <c r="H55" t="s">
        <v>89</v>
      </c>
      <c r="I55" t="s">
        <v>90</v>
      </c>
      <c r="J55">
        <v>1</v>
      </c>
    </row>
    <row r="56" spans="1:17">
      <c r="A56" t="str">
        <f>IF(K56=0,"",J56&amp;" "&amp;C56)</f>
        <v>前売・学生 600</v>
      </c>
      <c r="C56" t="str">
        <f>FIXED(K56,0,0)</f>
        <v>600</v>
      </c>
      <c r="D56" t="str">
        <f>IF(P56=0,"",O56&amp;" "&amp;F56)</f>
        <v>当日・学生 800</v>
      </c>
      <c r="F56" t="str">
        <f>FIXED(P56,0,0)</f>
        <v>800</v>
      </c>
      <c r="I56" t="s">
        <v>57</v>
      </c>
      <c r="J56" t="s">
        <v>91</v>
      </c>
      <c r="K56">
        <v>600</v>
      </c>
      <c r="L56" t="s">
        <v>92</v>
      </c>
      <c r="M56" t="s">
        <v>58</v>
      </c>
      <c r="O56" t="s">
        <v>93</v>
      </c>
      <c r="P56">
        <v>800</v>
      </c>
      <c r="Q56" t="s">
        <v>92</v>
      </c>
    </row>
    <row r="57" spans="1:17">
      <c r="A57" t="str">
        <f>IF(K57=0,"",J57&amp;" "&amp;C57)</f>
        <v>前売・一般 800</v>
      </c>
      <c r="C57" t="str">
        <f>FIXED(K57,0,0)</f>
        <v>800</v>
      </c>
      <c r="D57" t="str">
        <f>IF(P57=0,"",O57&amp;" "&amp;F57)</f>
        <v>当日・一般 1,000</v>
      </c>
      <c r="F57" t="str">
        <f>FIXED(P57,0,0)</f>
        <v>1,000</v>
      </c>
      <c r="I57" t="s">
        <v>59</v>
      </c>
      <c r="J57" t="s">
        <v>94</v>
      </c>
      <c r="K57">
        <v>800</v>
      </c>
      <c r="L57" t="s">
        <v>92</v>
      </c>
      <c r="M57" t="s">
        <v>60</v>
      </c>
      <c r="O57" t="s">
        <v>95</v>
      </c>
      <c r="P57">
        <v>1000</v>
      </c>
      <c r="Q57" t="s">
        <v>92</v>
      </c>
    </row>
    <row r="58" spans="1:17">
      <c r="A58" t="str">
        <f>IF(K58=0,"",J58&amp;" "&amp;C58)</f>
        <v/>
      </c>
      <c r="C58" t="str">
        <f>FIXED(K58,0,0)</f>
        <v>0</v>
      </c>
      <c r="D58" t="str">
        <f>IF(P58=0,"",O58&amp;" "&amp;F58)</f>
        <v/>
      </c>
      <c r="F58" t="str">
        <f>FIXED(P58,0,0)</f>
        <v>0</v>
      </c>
      <c r="I58" t="s">
        <v>61</v>
      </c>
      <c r="L58" t="s">
        <v>92</v>
      </c>
      <c r="M58" t="s">
        <v>62</v>
      </c>
      <c r="Q58" t="s">
        <v>92</v>
      </c>
    </row>
    <row r="59" spans="1:17">
      <c r="H59" t="s">
        <v>96</v>
      </c>
      <c r="I59" t="s">
        <v>90</v>
      </c>
      <c r="J59">
        <v>2</v>
      </c>
    </row>
    <row r="60" spans="1:17">
      <c r="H60" t="s">
        <v>97</v>
      </c>
      <c r="I60" t="s">
        <v>98</v>
      </c>
      <c r="J60">
        <v>1</v>
      </c>
    </row>
    <row r="61" spans="1:17">
      <c r="A61">
        <f>J61</f>
        <v>43421</v>
      </c>
      <c r="B61" t="str">
        <f>RIGHT(YEAR(A61),2)</f>
        <v>18</v>
      </c>
      <c r="C61">
        <f>MONTH(A61)</f>
        <v>11</v>
      </c>
      <c r="D61">
        <f>DAY(A61)</f>
        <v>17</v>
      </c>
      <c r="H61" t="s">
        <v>99</v>
      </c>
      <c r="J61">
        <v>43421</v>
      </c>
    </row>
    <row r="62" spans="1:17">
      <c r="H62" t="s">
        <v>100</v>
      </c>
    </row>
  </sheetData>
  <phoneticPr fontId="6"/>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90731-FB8C-134C-AB53-AA1547181E92}">
  <dimension ref="A1:Q13"/>
  <sheetViews>
    <sheetView workbookViewId="0">
      <selection activeCell="A16" sqref="A16"/>
    </sheetView>
  </sheetViews>
  <sheetFormatPr baseColWidth="10" defaultRowHeight="15"/>
  <cols>
    <col min="12" max="12" width="4.6640625" bestFit="1" customWidth="1"/>
    <col min="13" max="13" width="2.33203125" bestFit="1" customWidth="1"/>
    <col min="14" max="14" width="54.1640625" customWidth="1"/>
    <col min="15" max="15" width="7.1640625" bestFit="1" customWidth="1"/>
    <col min="16" max="16" width="8" bestFit="1" customWidth="1"/>
    <col min="17" max="17" width="21.1640625" bestFit="1" customWidth="1"/>
  </cols>
  <sheetData>
    <row r="1" spans="1:17">
      <c r="A1" t="s">
        <v>207</v>
      </c>
      <c r="B1" t="s">
        <v>204</v>
      </c>
      <c r="C1" t="s">
        <v>238</v>
      </c>
      <c r="D1" t="s">
        <v>245</v>
      </c>
      <c r="E1" t="s">
        <v>111</v>
      </c>
      <c r="F1" t="s">
        <v>306</v>
      </c>
      <c r="G1" t="s">
        <v>307</v>
      </c>
      <c r="H1" t="s">
        <v>178</v>
      </c>
      <c r="I1" t="s">
        <v>308</v>
      </c>
      <c r="J1" t="s">
        <v>309</v>
      </c>
    </row>
    <row r="2" spans="1:17">
      <c r="B2">
        <f>団体情報!D7</f>
        <v>0</v>
      </c>
      <c r="C2">
        <f>団体情報!D16</f>
        <v>0</v>
      </c>
      <c r="D2">
        <f>団体情報!D15</f>
        <v>0</v>
      </c>
      <c r="E2">
        <f>演奏情報1!E8</f>
        <v>0</v>
      </c>
      <c r="F2" t="str">
        <f>SUBSTITUTE(SUBSTITUTE(演奏情報1!E19," ",""),"　","")</f>
        <v/>
      </c>
      <c r="G2" t="str">
        <f>SUBSTITUTE(SUBSTITUTE(演奏情報1!E21," ",""),"　","")</f>
        <v/>
      </c>
      <c r="H2">
        <f>演奏情報2!E8</f>
        <v>0</v>
      </c>
      <c r="I2" t="str">
        <f>SUBSTITUTE(SUBSTITUTE(演奏情報2!E19," ",""),"　","")</f>
        <v/>
      </c>
      <c r="J2" t="str">
        <f>SUBSTITUTE(SUBSTITUTE(演奏情報2!E21," ",""),"　","")</f>
        <v/>
      </c>
    </row>
    <row r="5" spans="1:17" ht="34" customHeight="1">
      <c r="L5" s="178">
        <v>10</v>
      </c>
      <c r="M5" s="178" t="s">
        <v>312</v>
      </c>
      <c r="N5" s="179">
        <f>B2</f>
        <v>0</v>
      </c>
      <c r="O5" s="180" t="str">
        <f>"("&amp;C2&amp;"名)"</f>
        <v>(0名)</v>
      </c>
      <c r="P5" s="181" t="s">
        <v>149</v>
      </c>
      <c r="Q5" s="186">
        <f>D2</f>
        <v>0</v>
      </c>
    </row>
    <row r="6" spans="1:17">
      <c r="L6" s="180"/>
      <c r="M6" s="180"/>
      <c r="N6" s="188">
        <f>E2</f>
        <v>0</v>
      </c>
      <c r="O6" s="182" t="s">
        <v>313</v>
      </c>
      <c r="P6" s="187" t="str">
        <f>F2</f>
        <v/>
      </c>
      <c r="Q6" s="180"/>
    </row>
    <row r="7" spans="1:17" ht="19" customHeight="1">
      <c r="L7" s="180"/>
      <c r="M7" s="180"/>
      <c r="N7" s="183"/>
      <c r="O7" s="182" t="s">
        <v>314</v>
      </c>
      <c r="P7" s="187" t="str">
        <f>G2</f>
        <v/>
      </c>
      <c r="Q7" s="180"/>
    </row>
    <row r="8" spans="1:17">
      <c r="L8" s="180"/>
      <c r="M8" s="180"/>
      <c r="N8" s="188">
        <f>H2</f>
        <v>0</v>
      </c>
      <c r="O8" s="182" t="s">
        <v>313</v>
      </c>
      <c r="P8" s="187" t="str">
        <f>I2</f>
        <v/>
      </c>
      <c r="Q8" s="180"/>
    </row>
    <row r="9" spans="1:17">
      <c r="L9" s="180"/>
      <c r="M9" s="180"/>
      <c r="N9" s="180"/>
      <c r="O9" s="182" t="s">
        <v>314</v>
      </c>
      <c r="P9" s="187" t="str">
        <f>J2</f>
        <v/>
      </c>
      <c r="Q9" s="180"/>
    </row>
    <row r="11" spans="1:17">
      <c r="A11" s="114" t="s">
        <v>320</v>
      </c>
    </row>
    <row r="12" spans="1:17">
      <c r="A12" s="114" t="s">
        <v>321</v>
      </c>
    </row>
    <row r="13" spans="1:17">
      <c r="A13" s="114" t="s">
        <v>322</v>
      </c>
    </row>
  </sheetData>
  <sheetProtection selectLockedCells="1"/>
  <phoneticPr fontId="6"/>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BA6E-496C-1F4E-9021-1E63FBF0520C}">
  <sheetPr>
    <tabColor rgb="FFFFFF00"/>
  </sheetPr>
  <dimension ref="B1:P21"/>
  <sheetViews>
    <sheetView showGridLines="0" showRowColHeaders="0" zoomScale="110" zoomScaleNormal="110" workbookViewId="0">
      <pane ySplit="4" topLeftCell="A5" activePane="bottomLeft" state="frozen"/>
      <selection pane="bottomLeft" activeCell="D6" sqref="D6:K6"/>
    </sheetView>
  </sheetViews>
  <sheetFormatPr baseColWidth="10" defaultRowHeight="15"/>
  <cols>
    <col min="1" max="1" width="2.33203125" customWidth="1"/>
    <col min="2" max="2" width="11" customWidth="1"/>
    <col min="3" max="3" width="12.6640625" customWidth="1"/>
    <col min="4" max="4" width="7.33203125" customWidth="1"/>
    <col min="5" max="5" width="4" bestFit="1" customWidth="1"/>
    <col min="6" max="6" width="7.33203125" customWidth="1"/>
    <col min="7" max="7" width="4" customWidth="1"/>
    <col min="8" max="8" width="7.33203125" customWidth="1"/>
    <col min="11" max="11" width="20.83203125" customWidth="1"/>
    <col min="13" max="13" width="16.1640625" bestFit="1" customWidth="1"/>
  </cols>
  <sheetData>
    <row r="1" spans="2:13" s="50" customFormat="1" ht="24" customHeight="1">
      <c r="B1" s="53" t="s">
        <v>128</v>
      </c>
    </row>
    <row r="2" spans="2:13" s="1" customFormat="1" ht="22">
      <c r="B2" s="2" t="str">
        <f>基本情報!B20</f>
        <v>第65回吹奏楽祭</v>
      </c>
    </row>
    <row r="3" spans="2:13" s="48" customFormat="1" ht="3" customHeight="1"/>
    <row r="4" spans="2:13" s="1" customFormat="1" ht="24">
      <c r="B4" s="51" t="s">
        <v>173</v>
      </c>
      <c r="M4" s="75" t="s">
        <v>174</v>
      </c>
    </row>
    <row r="5" spans="2:13" ht="16" thickBot="1"/>
    <row r="6" spans="2:13" ht="24" customHeight="1" thickBot="1">
      <c r="B6" s="207" t="s">
        <v>160</v>
      </c>
      <c r="C6" s="57" t="s">
        <v>145</v>
      </c>
      <c r="D6" s="217"/>
      <c r="E6" s="217"/>
      <c r="F6" s="217"/>
      <c r="G6" s="217"/>
      <c r="H6" s="217"/>
      <c r="I6" s="217"/>
      <c r="J6" s="217"/>
      <c r="K6" s="218"/>
      <c r="M6" t="s">
        <v>172</v>
      </c>
    </row>
    <row r="7" spans="2:13" ht="24" customHeight="1" thickBot="1">
      <c r="B7" s="208"/>
      <c r="C7" s="170" t="s">
        <v>162</v>
      </c>
      <c r="D7" s="219"/>
      <c r="E7" s="219"/>
      <c r="F7" s="219"/>
      <c r="G7" s="219"/>
      <c r="H7" s="219"/>
      <c r="I7" s="220"/>
      <c r="J7" s="220"/>
      <c r="K7" s="221"/>
      <c r="M7" s="73" t="s">
        <v>153</v>
      </c>
    </row>
    <row r="8" spans="2:13" ht="24" customHeight="1" thickBot="1">
      <c r="B8" s="209"/>
      <c r="C8" s="64" t="s">
        <v>161</v>
      </c>
      <c r="D8" s="222"/>
      <c r="E8" s="222"/>
      <c r="F8" s="222"/>
      <c r="G8" s="222"/>
      <c r="H8" s="223"/>
      <c r="I8" s="67" t="s">
        <v>302</v>
      </c>
      <c r="M8" s="74" t="s">
        <v>171</v>
      </c>
    </row>
    <row r="9" spans="2:13" ht="24" customHeight="1" thickBot="1">
      <c r="B9" s="210" t="s">
        <v>159</v>
      </c>
      <c r="C9" s="62" t="s">
        <v>146</v>
      </c>
      <c r="D9" s="63"/>
      <c r="E9" s="54" t="s">
        <v>157</v>
      </c>
      <c r="F9" s="68"/>
      <c r="G9" s="70"/>
      <c r="H9" s="65"/>
      <c r="I9" s="65"/>
      <c r="J9" s="65"/>
      <c r="K9" s="65"/>
    </row>
    <row r="10" spans="2:13" ht="24" customHeight="1" thickBot="1">
      <c r="B10" s="211"/>
      <c r="C10" s="52" t="s">
        <v>147</v>
      </c>
      <c r="D10" s="193"/>
      <c r="E10" s="193"/>
      <c r="F10" s="193"/>
      <c r="G10" s="194"/>
      <c r="H10" s="194"/>
      <c r="I10" s="195"/>
      <c r="J10" s="195"/>
      <c r="K10" s="196"/>
    </row>
    <row r="11" spans="2:13" ht="24" customHeight="1" thickBot="1">
      <c r="B11" s="211"/>
      <c r="C11" s="52" t="s">
        <v>148</v>
      </c>
      <c r="D11" s="55"/>
      <c r="E11" s="72" t="s">
        <v>157</v>
      </c>
      <c r="F11" s="55"/>
      <c r="G11" s="72" t="s">
        <v>157</v>
      </c>
      <c r="H11" s="69"/>
      <c r="I11" s="71"/>
      <c r="J11" s="66"/>
      <c r="K11" s="66"/>
    </row>
    <row r="12" spans="2:13" ht="24" customHeight="1">
      <c r="B12" s="207" t="s">
        <v>155</v>
      </c>
      <c r="C12" s="57" t="s">
        <v>163</v>
      </c>
      <c r="D12" s="197"/>
      <c r="E12" s="197"/>
      <c r="F12" s="197"/>
      <c r="G12" s="197"/>
      <c r="H12" s="198"/>
    </row>
    <row r="13" spans="2:13" ht="24" customHeight="1" thickBot="1">
      <c r="B13" s="209"/>
      <c r="C13" s="58" t="s">
        <v>156</v>
      </c>
      <c r="D13" s="59"/>
      <c r="E13" s="60" t="s">
        <v>157</v>
      </c>
      <c r="F13" s="59"/>
      <c r="G13" s="60" t="s">
        <v>157</v>
      </c>
      <c r="H13" s="61"/>
      <c r="I13" s="173" t="s">
        <v>303</v>
      </c>
    </row>
    <row r="14" spans="2:13" ht="24" customHeight="1">
      <c r="B14" s="207" t="s">
        <v>149</v>
      </c>
      <c r="C14" s="57" t="s">
        <v>145</v>
      </c>
      <c r="D14" s="212"/>
      <c r="E14" s="213"/>
      <c r="F14" s="213"/>
      <c r="G14" s="213"/>
      <c r="H14" s="214"/>
    </row>
    <row r="15" spans="2:13" ht="24" customHeight="1" thickBot="1">
      <c r="B15" s="209"/>
      <c r="C15" s="174" t="s">
        <v>150</v>
      </c>
      <c r="D15" s="215"/>
      <c r="E15" s="215"/>
      <c r="F15" s="215"/>
      <c r="G15" s="215"/>
      <c r="H15" s="216"/>
      <c r="I15" s="114" t="s">
        <v>310</v>
      </c>
    </row>
    <row r="16" spans="2:13" ht="24" customHeight="1" thickBot="1">
      <c r="B16" s="171" t="s">
        <v>238</v>
      </c>
      <c r="C16" s="143"/>
      <c r="D16" s="175"/>
      <c r="E16" t="s">
        <v>158</v>
      </c>
      <c r="K16" s="169" t="s">
        <v>217</v>
      </c>
      <c r="L16" s="162" t="s">
        <v>304</v>
      </c>
    </row>
    <row r="17" spans="2:16" ht="24" customHeight="1">
      <c r="B17" s="205" t="s">
        <v>186</v>
      </c>
      <c r="C17" s="206"/>
      <c r="D17" s="201" t="s">
        <v>153</v>
      </c>
      <c r="E17" s="201"/>
      <c r="F17" s="201"/>
      <c r="G17" s="201"/>
      <c r="H17" s="202"/>
      <c r="K17" s="3"/>
      <c r="L17" s="162" t="s">
        <v>297</v>
      </c>
      <c r="N17" s="3"/>
      <c r="O17" s="3"/>
      <c r="P17" s="3"/>
    </row>
    <row r="18" spans="2:16" ht="24" customHeight="1" thickBot="1">
      <c r="B18" s="199" t="s">
        <v>248</v>
      </c>
      <c r="C18" s="200"/>
      <c r="D18" s="203" t="s">
        <v>153</v>
      </c>
      <c r="E18" s="203"/>
      <c r="F18" s="203"/>
      <c r="G18" s="203"/>
      <c r="H18" s="204"/>
      <c r="L18" s="162" t="s">
        <v>325</v>
      </c>
      <c r="N18" s="3"/>
      <c r="O18" s="3"/>
    </row>
    <row r="19" spans="2:16" ht="16" thickBot="1"/>
    <row r="20" spans="2:16" ht="34" customHeight="1">
      <c r="B20" s="191" t="s">
        <v>283</v>
      </c>
      <c r="C20" s="192"/>
      <c r="D20" s="192"/>
      <c r="E20" s="192"/>
      <c r="F20" s="192"/>
      <c r="G20" s="192"/>
      <c r="H20" s="192"/>
      <c r="I20" s="192"/>
      <c r="J20" s="192"/>
      <c r="K20" s="144" t="s">
        <v>153</v>
      </c>
    </row>
    <row r="21" spans="2:16" ht="34" customHeight="1" thickBot="1">
      <c r="B21" s="189" t="s">
        <v>284</v>
      </c>
      <c r="C21" s="190"/>
      <c r="D21" s="190"/>
      <c r="E21" s="190"/>
      <c r="F21" s="190"/>
      <c r="G21" s="190"/>
      <c r="H21" s="190"/>
      <c r="I21" s="190"/>
      <c r="J21" s="190"/>
      <c r="K21" s="145" t="s">
        <v>153</v>
      </c>
    </row>
  </sheetData>
  <sheetProtection algorithmName="SHA-512" hashValue="fUkjJb0O0pDdUAaQtsUrwgiEYMj5F7CNxWV2keOZmEvrpea2EC7vyHy0CJ9+ZZI3mTEBOyLKKViLAeMR+Gm6Og==" saltValue="68JHwm699ce+TU6RVGjYdQ==" spinCount="100000" sheet="1" objects="1" scenarios="1" selectLockedCells="1"/>
  <mergeCells count="17">
    <mergeCell ref="B6:B8"/>
    <mergeCell ref="B12:B13"/>
    <mergeCell ref="B14:B15"/>
    <mergeCell ref="B9:B11"/>
    <mergeCell ref="D14:H14"/>
    <mergeCell ref="D15:H15"/>
    <mergeCell ref="D6:K6"/>
    <mergeCell ref="D7:K7"/>
    <mergeCell ref="D8:H8"/>
    <mergeCell ref="B21:J21"/>
    <mergeCell ref="B20:J20"/>
    <mergeCell ref="D10:K10"/>
    <mergeCell ref="D12:H12"/>
    <mergeCell ref="B18:C18"/>
    <mergeCell ref="D17:H17"/>
    <mergeCell ref="D18:H18"/>
    <mergeCell ref="B17:C17"/>
  </mergeCells>
  <phoneticPr fontId="6"/>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3">
        <x14:dataValidation type="list" showInputMessage="1" showErrorMessage="1" xr:uid="{15013D10-C27F-4A4D-8E23-90F6E72D7B81}">
          <x14:formula1>
            <xm:f>基本情報!$E$2:$E$4</xm:f>
          </x14:formula1>
          <xm:sqref>K20</xm:sqref>
        </x14:dataValidation>
        <x14:dataValidation type="list" showInputMessage="1" showErrorMessage="1" xr:uid="{36600947-FF04-954A-B3FF-01CDE043B44A}">
          <x14:formula1>
            <xm:f>基本情報!$F$2:$F$4</xm:f>
          </x14:formula1>
          <xm:sqref>K21</xm:sqref>
        </x14:dataValidation>
        <x14:dataValidation type="list" showInputMessage="1" showErrorMessage="1" xr:uid="{51E290DA-9234-2742-B397-013A9D0ECDCA}">
          <x14:formula1>
            <xm:f>基本情報!$I$2:$I$4</xm:f>
          </x14:formula1>
          <xm:sqref>D17:D18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3C5C-011D-094F-8D81-A5210FE7E8A2}">
  <sheetPr>
    <tabColor rgb="FFFFFF00"/>
  </sheetPr>
  <dimension ref="B1:N41"/>
  <sheetViews>
    <sheetView showGridLines="0" showRowColHeaders="0" zoomScale="110" zoomScaleNormal="110" workbookViewId="0">
      <pane ySplit="4" topLeftCell="A5" activePane="bottomLeft" state="frozen"/>
      <selection pane="bottomLeft" activeCell="E7" sqref="E7:F7"/>
    </sheetView>
  </sheetViews>
  <sheetFormatPr baseColWidth="10" defaultRowHeight="15"/>
  <cols>
    <col min="1" max="1" width="2.33203125" style="3" customWidth="1"/>
    <col min="2" max="2" width="5.83203125" style="3" hidden="1" customWidth="1"/>
    <col min="3" max="3" width="11.6640625" style="3" customWidth="1"/>
    <col min="4" max="4" width="9.33203125" style="3" bestFit="1" customWidth="1"/>
    <col min="5" max="5" width="33.33203125" style="3" customWidth="1"/>
    <col min="6" max="6" width="22.5" style="3" customWidth="1"/>
    <col min="7" max="7" width="10.83203125" style="3"/>
    <col min="8" max="8" width="4" style="3" customWidth="1"/>
    <col min="9" max="11" width="4" style="3" bestFit="1" customWidth="1"/>
    <col min="12" max="12" width="38.33203125" style="3" customWidth="1"/>
    <col min="13" max="13" width="5.6640625" style="3" customWidth="1"/>
    <col min="14" max="14" width="16.1640625" style="3" bestFit="1" customWidth="1"/>
    <col min="15" max="16384" width="10.83203125" style="3"/>
  </cols>
  <sheetData>
    <row r="1" spans="2:14" s="50" customFormat="1" ht="24" customHeight="1">
      <c r="C1" s="53" t="s">
        <v>128</v>
      </c>
    </row>
    <row r="2" spans="2:14" s="1" customFormat="1" ht="22">
      <c r="C2" s="2" t="str">
        <f>基本情報!B20</f>
        <v>第65回吹奏楽祭</v>
      </c>
    </row>
    <row r="3" spans="2:14" s="48" customFormat="1" ht="3" customHeight="1"/>
    <row r="4" spans="2:14" s="1" customFormat="1" ht="24">
      <c r="C4" s="51" t="s">
        <v>175</v>
      </c>
      <c r="N4" s="75" t="s">
        <v>282</v>
      </c>
    </row>
    <row r="6" spans="2:14" ht="31" customHeight="1" thickBot="1">
      <c r="C6" s="151" t="s">
        <v>270</v>
      </c>
    </row>
    <row r="7" spans="2:14" ht="24" customHeight="1" thickBot="1">
      <c r="B7" s="224"/>
      <c r="C7" s="224" t="s">
        <v>145</v>
      </c>
      <c r="D7" s="239"/>
      <c r="E7" s="246"/>
      <c r="F7" s="246"/>
      <c r="G7" s="84"/>
      <c r="H7" s="85"/>
      <c r="I7" s="85"/>
      <c r="J7" s="85"/>
      <c r="K7" s="86"/>
      <c r="L7" s="234" t="s">
        <v>267</v>
      </c>
      <c r="N7" t="s">
        <v>172</v>
      </c>
    </row>
    <row r="8" spans="2:14" ht="24" customHeight="1" thickBot="1">
      <c r="B8" s="225"/>
      <c r="C8" s="240" t="s">
        <v>176</v>
      </c>
      <c r="D8" s="241"/>
      <c r="E8" s="244"/>
      <c r="F8" s="245"/>
      <c r="G8" s="121" t="s">
        <v>117</v>
      </c>
      <c r="H8" s="56"/>
      <c r="I8" s="121" t="s">
        <v>187</v>
      </c>
      <c r="J8" s="56"/>
      <c r="K8" s="87" t="s">
        <v>188</v>
      </c>
      <c r="L8" s="235"/>
      <c r="N8" s="73" t="s">
        <v>153</v>
      </c>
    </row>
    <row r="9" spans="2:14" ht="24" customHeight="1" thickBot="1">
      <c r="B9" s="225"/>
      <c r="C9" s="242" t="s">
        <v>177</v>
      </c>
      <c r="D9" s="243"/>
      <c r="E9" s="247"/>
      <c r="F9" s="247"/>
      <c r="G9" s="78"/>
      <c r="H9" s="77"/>
      <c r="I9" s="77"/>
      <c r="J9" s="77"/>
      <c r="K9" s="88"/>
      <c r="L9" s="147" t="s">
        <v>176</v>
      </c>
      <c r="N9" s="74" t="s">
        <v>171</v>
      </c>
    </row>
    <row r="10" spans="2:14" ht="24" customHeight="1">
      <c r="B10" s="225"/>
      <c r="C10" s="233" t="s">
        <v>179</v>
      </c>
      <c r="D10" s="76" t="s">
        <v>111</v>
      </c>
      <c r="E10" s="236"/>
      <c r="F10" s="236"/>
      <c r="G10" s="110" t="s">
        <v>117</v>
      </c>
      <c r="H10" s="56"/>
      <c r="I10" s="110" t="s">
        <v>187</v>
      </c>
      <c r="J10" s="56"/>
      <c r="K10" s="89" t="s">
        <v>188</v>
      </c>
      <c r="L10" s="148"/>
    </row>
    <row r="11" spans="2:14" ht="24" customHeight="1">
      <c r="B11" s="225"/>
      <c r="C11" s="233"/>
      <c r="D11" s="76" t="s">
        <v>178</v>
      </c>
      <c r="E11" s="236"/>
      <c r="F11" s="236"/>
      <c r="G11" s="110" t="s">
        <v>117</v>
      </c>
      <c r="H11" s="56"/>
      <c r="I11" s="110" t="s">
        <v>187</v>
      </c>
      <c r="J11" s="56"/>
      <c r="K11" s="89" t="s">
        <v>188</v>
      </c>
      <c r="L11" s="148"/>
    </row>
    <row r="12" spans="2:14" ht="24" customHeight="1">
      <c r="B12" s="225"/>
      <c r="C12" s="233"/>
      <c r="D12" s="76" t="s">
        <v>113</v>
      </c>
      <c r="E12" s="236"/>
      <c r="F12" s="236"/>
      <c r="G12" s="110" t="s">
        <v>117</v>
      </c>
      <c r="H12" s="56"/>
      <c r="I12" s="110" t="s">
        <v>187</v>
      </c>
      <c r="J12" s="56"/>
      <c r="K12" s="89" t="s">
        <v>188</v>
      </c>
      <c r="L12" s="148"/>
    </row>
    <row r="13" spans="2:14" ht="24" customHeight="1">
      <c r="B13" s="225"/>
      <c r="C13" s="233"/>
      <c r="D13" s="76" t="s">
        <v>114</v>
      </c>
      <c r="E13" s="236"/>
      <c r="F13" s="236"/>
      <c r="G13" s="110" t="s">
        <v>117</v>
      </c>
      <c r="H13" s="56"/>
      <c r="I13" s="110" t="s">
        <v>187</v>
      </c>
      <c r="J13" s="56"/>
      <c r="K13" s="89" t="s">
        <v>188</v>
      </c>
      <c r="L13" s="148"/>
      <c r="N13" s="141" t="s">
        <v>258</v>
      </c>
    </row>
    <row r="14" spans="2:14" ht="24" customHeight="1">
      <c r="B14" s="225"/>
      <c r="C14" s="233"/>
      <c r="D14" s="76" t="s">
        <v>115</v>
      </c>
      <c r="E14" s="236"/>
      <c r="F14" s="236"/>
      <c r="G14" s="110" t="s">
        <v>117</v>
      </c>
      <c r="H14" s="56"/>
      <c r="I14" s="110" t="s">
        <v>187</v>
      </c>
      <c r="J14" s="56"/>
      <c r="K14" s="89" t="s">
        <v>188</v>
      </c>
      <c r="L14" s="148"/>
      <c r="N14" s="142" t="s">
        <v>259</v>
      </c>
    </row>
    <row r="15" spans="2:14" ht="24" customHeight="1">
      <c r="B15" s="225"/>
      <c r="C15" s="233"/>
      <c r="D15" s="76" t="s">
        <v>116</v>
      </c>
      <c r="E15" s="236"/>
      <c r="F15" s="236"/>
      <c r="G15" s="110" t="s">
        <v>117</v>
      </c>
      <c r="H15" s="56"/>
      <c r="I15" s="110" t="s">
        <v>187</v>
      </c>
      <c r="J15" s="56"/>
      <c r="K15" s="89" t="s">
        <v>188</v>
      </c>
      <c r="L15" s="149"/>
      <c r="N15" s="142" t="s">
        <v>260</v>
      </c>
    </row>
    <row r="16" spans="2:14" ht="24" customHeight="1">
      <c r="B16" s="225"/>
      <c r="C16" s="233"/>
      <c r="D16" s="76" t="s">
        <v>256</v>
      </c>
      <c r="E16" s="236"/>
      <c r="F16" s="236"/>
      <c r="G16" s="110" t="s">
        <v>117</v>
      </c>
      <c r="H16" s="56"/>
      <c r="I16" s="110" t="s">
        <v>187</v>
      </c>
      <c r="J16" s="56"/>
      <c r="K16" s="89" t="s">
        <v>188</v>
      </c>
      <c r="L16" s="149"/>
    </row>
    <row r="17" spans="2:12" ht="24" customHeight="1" thickBot="1">
      <c r="B17" s="225"/>
      <c r="C17" s="233"/>
      <c r="D17" s="76" t="s">
        <v>257</v>
      </c>
      <c r="E17" s="236"/>
      <c r="F17" s="236"/>
      <c r="G17" s="113" t="s">
        <v>117</v>
      </c>
      <c r="H17" s="90"/>
      <c r="I17" s="113" t="s">
        <v>187</v>
      </c>
      <c r="J17" s="90"/>
      <c r="K17" s="91" t="s">
        <v>188</v>
      </c>
      <c r="L17" s="150"/>
    </row>
    <row r="18" spans="2:12" ht="24" customHeight="1">
      <c r="B18" s="225"/>
      <c r="C18" s="227" t="s">
        <v>180</v>
      </c>
      <c r="D18" s="164" t="s">
        <v>145</v>
      </c>
      <c r="E18" s="80"/>
      <c r="F18" s="81"/>
    </row>
    <row r="19" spans="2:12" ht="24" customHeight="1">
      <c r="B19" s="225"/>
      <c r="C19" s="228"/>
      <c r="D19" s="172" t="s">
        <v>176</v>
      </c>
      <c r="E19" s="176"/>
      <c r="F19" s="43" t="s">
        <v>268</v>
      </c>
    </row>
    <row r="20" spans="2:12" ht="24" customHeight="1">
      <c r="B20" s="225"/>
      <c r="C20" s="229"/>
      <c r="D20" s="167" t="s">
        <v>177</v>
      </c>
      <c r="E20" s="168"/>
      <c r="F20" s="82"/>
    </row>
    <row r="21" spans="2:12" ht="24" customHeight="1">
      <c r="B21" s="225"/>
      <c r="C21" s="230" t="s">
        <v>181</v>
      </c>
      <c r="D21" s="172" t="s">
        <v>182</v>
      </c>
      <c r="E21" s="176"/>
      <c r="H21" s="169" t="s">
        <v>217</v>
      </c>
      <c r="I21" s="162" t="s">
        <v>296</v>
      </c>
    </row>
    <row r="22" spans="2:12" ht="24" customHeight="1" thickBot="1">
      <c r="B22" s="225"/>
      <c r="C22" s="229"/>
      <c r="D22" s="165" t="s">
        <v>183</v>
      </c>
      <c r="E22" s="166"/>
      <c r="F22" s="83"/>
      <c r="I22" s="162" t="s">
        <v>297</v>
      </c>
    </row>
    <row r="23" spans="2:12" ht="24" hidden="1" customHeight="1">
      <c r="B23" s="225"/>
      <c r="C23" s="227" t="s">
        <v>184</v>
      </c>
      <c r="D23" s="76" t="s">
        <v>176</v>
      </c>
      <c r="E23" s="79"/>
      <c r="F23" s="82"/>
    </row>
    <row r="24" spans="2:12" ht="24" hidden="1" customHeight="1" thickBot="1">
      <c r="B24" s="225"/>
      <c r="C24" s="229"/>
      <c r="D24" s="76" t="s">
        <v>177</v>
      </c>
      <c r="E24" s="80"/>
      <c r="F24" s="83"/>
    </row>
    <row r="25" spans="2:12" ht="24" customHeight="1" thickBot="1">
      <c r="B25" s="226"/>
      <c r="C25" s="231" t="s">
        <v>185</v>
      </c>
      <c r="D25" s="232"/>
      <c r="E25" s="237" t="s">
        <v>153</v>
      </c>
      <c r="F25" s="238"/>
      <c r="G25" s="82"/>
      <c r="I25" s="162" t="s">
        <v>324</v>
      </c>
    </row>
    <row r="29" spans="2:12">
      <c r="B29" s="3" t="s">
        <v>142</v>
      </c>
    </row>
    <row r="30" spans="2:12" hidden="1">
      <c r="B30" s="3" t="s">
        <v>118</v>
      </c>
      <c r="D30" s="3" t="s">
        <v>110</v>
      </c>
    </row>
    <row r="31" spans="2:12" hidden="1">
      <c r="B31" s="3">
        <f>MAX(B32:B41)</f>
        <v>1</v>
      </c>
      <c r="E31" s="3" t="s">
        <v>122</v>
      </c>
      <c r="F31" s="3" t="s">
        <v>123</v>
      </c>
      <c r="G31" s="3" t="s">
        <v>124</v>
      </c>
      <c r="H31" s="3" t="s">
        <v>117</v>
      </c>
    </row>
    <row r="32" spans="2:12" hidden="1">
      <c r="B32" s="3">
        <f>COUNTIF($C$32:C32,"&lt;&gt;0")</f>
        <v>0</v>
      </c>
      <c r="C32" s="3">
        <f>IF(C29="A",1,0)</f>
        <v>0</v>
      </c>
      <c r="D32" s="43" t="s">
        <v>137</v>
      </c>
      <c r="E32" s="3" t="str">
        <f>IF(C29="A",IF(E6="Aパートは必ず選択してください","Aパートは必ず選択してください",VLOOKUP(E6,基本情報!$M$3:$P$6,2,FALSE)),"")</f>
        <v/>
      </c>
      <c r="F32" s="3" t="str">
        <f>IF(C29="A",VLOOKUP(E6,基本情報!$M$3:$P$6,3,FALSE),"")</f>
        <v/>
      </c>
      <c r="H32" s="3" t="str">
        <f>IF(C29="A",VLOOKUP(E6,基本情報!$M$3:$P$6,4,FALSE),"")</f>
        <v/>
      </c>
    </row>
    <row r="33" spans="2:8" hidden="1">
      <c r="B33" s="3">
        <f>COUNTIF($C$32:C33,"&lt;&gt;0")</f>
        <v>1</v>
      </c>
      <c r="C33" s="3">
        <f>IF(ISBLANK(E32),0,IF(SUM(C34:C41)=0,2,0))</f>
        <v>2</v>
      </c>
      <c r="D33" s="3" t="s">
        <v>140</v>
      </c>
      <c r="E33" s="3" t="str">
        <f>IF(ISBLANK(E8),"",E8)</f>
        <v/>
      </c>
      <c r="F33" s="3" t="str">
        <f>IF(ISBLANK($E$19),"",$E$19)</f>
        <v/>
      </c>
      <c r="G33" s="3" t="str">
        <f>IF(ISBLANK($E$21),"",$E$21)</f>
        <v/>
      </c>
      <c r="H33" s="3">
        <f>H8+IF(J8&gt;0,1,0)</f>
        <v>0</v>
      </c>
    </row>
    <row r="34" spans="2:8" hidden="1">
      <c r="B34" s="3">
        <f>COUNTIF($C$32:C34,"&lt;&gt;0")</f>
        <v>1</v>
      </c>
      <c r="C34" s="3">
        <f t="shared" ref="C34:C35" si="0">IF(E34="",0,2)</f>
        <v>0</v>
      </c>
      <c r="D34" s="3" t="s">
        <v>111</v>
      </c>
      <c r="E34" s="3" t="str">
        <f>IF(ISBLANK(E10),"",E10)</f>
        <v/>
      </c>
      <c r="F34" s="3" t="str">
        <f>IF(AND(ISBLANK($E$19),ISBLANK(L10)),"",IF(ISBLANK(L10),$E$19,L10))</f>
        <v/>
      </c>
      <c r="G34" s="3" t="str">
        <f t="shared" ref="G34:G41" si="1">IF(ISBLANK($E$21),"",$E$21)</f>
        <v/>
      </c>
      <c r="H34" s="3">
        <f>H10+IF(J10&gt;0,1,0)</f>
        <v>0</v>
      </c>
    </row>
    <row r="35" spans="2:8" hidden="1">
      <c r="B35" s="3">
        <f>COUNTIF($C$32:C35,"&lt;&gt;0")</f>
        <v>1</v>
      </c>
      <c r="C35" s="3">
        <f t="shared" si="0"/>
        <v>0</v>
      </c>
      <c r="D35" s="3" t="s">
        <v>112</v>
      </c>
      <c r="E35" s="3" t="str">
        <f>IF(ISBLANK(E11),"",E11)</f>
        <v/>
      </c>
      <c r="F35" s="3" t="str">
        <f t="shared" ref="F35:F41" si="2">IF(AND(ISBLANK($E$19),ISBLANK(L11)),"",IF(ISBLANK(L11),$E$19,L11))</f>
        <v/>
      </c>
      <c r="G35" s="3" t="str">
        <f t="shared" si="1"/>
        <v/>
      </c>
      <c r="H35" s="3">
        <f>H11+IF(J11&gt;0,1,0)</f>
        <v>0</v>
      </c>
    </row>
    <row r="36" spans="2:8" hidden="1">
      <c r="B36" s="3">
        <f>COUNTIF($C$32:C36,"&lt;&gt;0")</f>
        <v>1</v>
      </c>
      <c r="C36" s="3">
        <f t="shared" ref="C36:C41" si="3">IF(E36="",0,2)</f>
        <v>0</v>
      </c>
      <c r="D36" s="3" t="s">
        <v>261</v>
      </c>
      <c r="E36" s="3" t="str">
        <f t="shared" ref="E36:E41" si="4">IF(ISBLANK(E12),"",E12)</f>
        <v/>
      </c>
      <c r="F36" s="3" t="str">
        <f t="shared" si="2"/>
        <v/>
      </c>
      <c r="G36" s="3" t="str">
        <f t="shared" si="1"/>
        <v/>
      </c>
      <c r="H36" s="3">
        <f t="shared" ref="H36:H41" si="5">H12+IF(J12&gt;0,1,0)</f>
        <v>0</v>
      </c>
    </row>
    <row r="37" spans="2:8" hidden="1">
      <c r="B37" s="3">
        <f>COUNTIF($C$32:C37,"&lt;&gt;0")</f>
        <v>1</v>
      </c>
      <c r="C37" s="3">
        <f t="shared" si="3"/>
        <v>0</v>
      </c>
      <c r="D37" s="3" t="s">
        <v>262</v>
      </c>
      <c r="E37" s="3" t="str">
        <f t="shared" si="4"/>
        <v/>
      </c>
      <c r="F37" s="3" t="str">
        <f t="shared" si="2"/>
        <v/>
      </c>
      <c r="G37" s="3" t="str">
        <f t="shared" si="1"/>
        <v/>
      </c>
      <c r="H37" s="3">
        <f t="shared" si="5"/>
        <v>0</v>
      </c>
    </row>
    <row r="38" spans="2:8" hidden="1">
      <c r="B38" s="3">
        <f>COUNTIF($C$32:C38,"&lt;&gt;0")</f>
        <v>1</v>
      </c>
      <c r="C38" s="3">
        <f t="shared" si="3"/>
        <v>0</v>
      </c>
      <c r="D38" s="3" t="s">
        <v>263</v>
      </c>
      <c r="E38" s="3" t="str">
        <f t="shared" si="4"/>
        <v/>
      </c>
      <c r="F38" s="3" t="str">
        <f t="shared" si="2"/>
        <v/>
      </c>
      <c r="G38" s="3" t="str">
        <f t="shared" si="1"/>
        <v/>
      </c>
      <c r="H38" s="3">
        <f t="shared" si="5"/>
        <v>0</v>
      </c>
    </row>
    <row r="39" spans="2:8" hidden="1">
      <c r="B39" s="3">
        <f>COUNTIF($C$32:C39,"&lt;&gt;0")</f>
        <v>1</v>
      </c>
      <c r="C39" s="3">
        <f t="shared" si="3"/>
        <v>0</v>
      </c>
      <c r="D39" s="3" t="s">
        <v>264</v>
      </c>
      <c r="E39" s="3" t="str">
        <f t="shared" si="4"/>
        <v/>
      </c>
      <c r="F39" s="3" t="str">
        <f t="shared" si="2"/>
        <v/>
      </c>
      <c r="G39" s="3" t="str">
        <f t="shared" si="1"/>
        <v/>
      </c>
      <c r="H39" s="3">
        <f t="shared" si="5"/>
        <v>0</v>
      </c>
    </row>
    <row r="40" spans="2:8" hidden="1">
      <c r="B40" s="3">
        <f>COUNTIF($C$32:C40,"&lt;&gt;0")</f>
        <v>1</v>
      </c>
      <c r="C40" s="3">
        <f t="shared" si="3"/>
        <v>0</v>
      </c>
      <c r="D40" s="3" t="s">
        <v>265</v>
      </c>
      <c r="E40" s="3" t="str">
        <f t="shared" si="4"/>
        <v/>
      </c>
      <c r="F40" s="3" t="str">
        <f t="shared" si="2"/>
        <v/>
      </c>
      <c r="G40" s="3" t="str">
        <f t="shared" si="1"/>
        <v/>
      </c>
      <c r="H40" s="3">
        <f t="shared" si="5"/>
        <v>0</v>
      </c>
    </row>
    <row r="41" spans="2:8" hidden="1">
      <c r="B41" s="3">
        <f>COUNTIF($C$32:C41,"&lt;&gt;0")</f>
        <v>1</v>
      </c>
      <c r="C41" s="3">
        <f t="shared" si="3"/>
        <v>0</v>
      </c>
      <c r="D41" s="3" t="s">
        <v>266</v>
      </c>
      <c r="E41" s="3" t="str">
        <f t="shared" si="4"/>
        <v/>
      </c>
      <c r="F41" s="3" t="str">
        <f t="shared" si="2"/>
        <v/>
      </c>
      <c r="G41" s="3" t="str">
        <f t="shared" si="1"/>
        <v/>
      </c>
      <c r="H41" s="3">
        <f t="shared" si="5"/>
        <v>0</v>
      </c>
    </row>
  </sheetData>
  <sheetProtection algorithmName="SHA-512" hashValue="/gtFGDG8oljtUGSQutwLBZqNb4beiGhOC5QiVVQQGRePmWgilEn3HEgoSGQZ0KyVnE90hw04hyVT7dxv8DwH/g==" saltValue="R8SurqtYIZtjUMpRtodgiA==" spinCount="100000" sheet="1" objects="1" scenarios="1" selectLockedCells="1"/>
  <mergeCells count="22">
    <mergeCell ref="L7:L8"/>
    <mergeCell ref="E17:F17"/>
    <mergeCell ref="E25:F25"/>
    <mergeCell ref="C7:D7"/>
    <mergeCell ref="C8:D8"/>
    <mergeCell ref="C9:D9"/>
    <mergeCell ref="E8:F8"/>
    <mergeCell ref="E15:F15"/>
    <mergeCell ref="E16:F16"/>
    <mergeCell ref="E13:F13"/>
    <mergeCell ref="E7:F7"/>
    <mergeCell ref="E9:F9"/>
    <mergeCell ref="E10:F10"/>
    <mergeCell ref="E11:F11"/>
    <mergeCell ref="E12:F12"/>
    <mergeCell ref="E14:F14"/>
    <mergeCell ref="B7:B25"/>
    <mergeCell ref="C18:C20"/>
    <mergeCell ref="C21:C22"/>
    <mergeCell ref="C23:C24"/>
    <mergeCell ref="C25:D25"/>
    <mergeCell ref="C10:C17"/>
  </mergeCells>
  <phoneticPr fontId="6"/>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showInputMessage="1" showErrorMessage="1" xr:uid="{8B461276-D1E5-A948-931B-A7B151FE8BA7}">
          <x14:formula1>
            <xm:f>基本情報!$H$2:$H$7</xm:f>
          </x14:formula1>
          <xm:sqref>E25:F25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1792-41DD-EB4D-96F1-F5A8688A3CDA}">
  <sheetPr>
    <tabColor rgb="FFFFFF00"/>
  </sheetPr>
  <dimension ref="B1:N41"/>
  <sheetViews>
    <sheetView showGridLines="0" showRowColHeaders="0" zoomScale="110" zoomScaleNormal="110" workbookViewId="0">
      <pane ySplit="4" topLeftCell="A5" activePane="bottomLeft" state="frozen"/>
      <selection pane="bottomLeft" activeCell="E7" sqref="E7:F7"/>
    </sheetView>
  </sheetViews>
  <sheetFormatPr baseColWidth="10" defaultRowHeight="15"/>
  <cols>
    <col min="1" max="1" width="2.33203125" style="3" customWidth="1"/>
    <col min="2" max="2" width="5.83203125" style="3" hidden="1" customWidth="1"/>
    <col min="3" max="3" width="11.6640625" style="3" customWidth="1"/>
    <col min="4" max="4" width="9.33203125" style="3" bestFit="1" customWidth="1"/>
    <col min="5" max="5" width="33.33203125" style="3" customWidth="1"/>
    <col min="6" max="6" width="22.5" style="3" customWidth="1"/>
    <col min="7" max="7" width="10.83203125" style="3"/>
    <col min="8" max="8" width="4" style="3" customWidth="1"/>
    <col min="9" max="11" width="4" style="3" bestFit="1" customWidth="1"/>
    <col min="12" max="12" width="38.33203125" style="3" customWidth="1"/>
    <col min="13" max="13" width="5.6640625" style="3" customWidth="1"/>
    <col min="14" max="14" width="16.1640625" style="3" bestFit="1" customWidth="1"/>
    <col min="15" max="16384" width="10.83203125" style="3"/>
  </cols>
  <sheetData>
    <row r="1" spans="2:14" s="50" customFormat="1" ht="24" customHeight="1">
      <c r="C1" s="53" t="s">
        <v>128</v>
      </c>
    </row>
    <row r="2" spans="2:14" s="1" customFormat="1" ht="22">
      <c r="C2" s="2" t="str">
        <f>基本情報!B20</f>
        <v>第65回吹奏楽祭</v>
      </c>
    </row>
    <row r="3" spans="2:14" s="48" customFormat="1" ht="3" customHeight="1"/>
    <row r="4" spans="2:14" s="1" customFormat="1" ht="24">
      <c r="C4" s="51" t="s">
        <v>175</v>
      </c>
      <c r="N4" s="75" t="s">
        <v>201</v>
      </c>
    </row>
    <row r="6" spans="2:14" ht="31" customHeight="1" thickBot="1">
      <c r="C6" s="151" t="s">
        <v>269</v>
      </c>
    </row>
    <row r="7" spans="2:14" ht="24" customHeight="1" thickBot="1">
      <c r="B7" s="224"/>
      <c r="C7" s="224" t="s">
        <v>145</v>
      </c>
      <c r="D7" s="239"/>
      <c r="E7" s="246"/>
      <c r="F7" s="246"/>
      <c r="G7" s="84"/>
      <c r="H7" s="85"/>
      <c r="I7" s="85"/>
      <c r="J7" s="85"/>
      <c r="K7" s="86"/>
      <c r="L7" s="234" t="s">
        <v>267</v>
      </c>
      <c r="N7" t="s">
        <v>172</v>
      </c>
    </row>
    <row r="8" spans="2:14" ht="24" customHeight="1" thickBot="1">
      <c r="B8" s="225"/>
      <c r="C8" s="240" t="s">
        <v>176</v>
      </c>
      <c r="D8" s="241"/>
      <c r="E8" s="244"/>
      <c r="F8" s="245"/>
      <c r="G8" s="121" t="s">
        <v>117</v>
      </c>
      <c r="H8" s="56"/>
      <c r="I8" s="121" t="s">
        <v>187</v>
      </c>
      <c r="J8" s="56"/>
      <c r="K8" s="87" t="s">
        <v>188</v>
      </c>
      <c r="L8" s="235"/>
      <c r="N8" s="73" t="s">
        <v>153</v>
      </c>
    </row>
    <row r="9" spans="2:14" ht="24" customHeight="1" thickBot="1">
      <c r="B9" s="225"/>
      <c r="C9" s="242" t="s">
        <v>177</v>
      </c>
      <c r="D9" s="243"/>
      <c r="E9" s="247"/>
      <c r="F9" s="247"/>
      <c r="G9" s="78"/>
      <c r="H9" s="77"/>
      <c r="I9" s="77"/>
      <c r="J9" s="77"/>
      <c r="K9" s="88"/>
      <c r="L9" s="147" t="s">
        <v>176</v>
      </c>
      <c r="N9" s="74" t="s">
        <v>171</v>
      </c>
    </row>
    <row r="10" spans="2:14" ht="24" customHeight="1">
      <c r="B10" s="225"/>
      <c r="C10" s="233" t="s">
        <v>179</v>
      </c>
      <c r="D10" s="76" t="s">
        <v>111</v>
      </c>
      <c r="E10" s="236"/>
      <c r="F10" s="236"/>
      <c r="G10" s="110" t="s">
        <v>117</v>
      </c>
      <c r="H10" s="56"/>
      <c r="I10" s="110" t="s">
        <v>187</v>
      </c>
      <c r="J10" s="56"/>
      <c r="K10" s="89" t="s">
        <v>188</v>
      </c>
      <c r="L10" s="148"/>
    </row>
    <row r="11" spans="2:14" ht="24" customHeight="1">
      <c r="B11" s="225"/>
      <c r="C11" s="233"/>
      <c r="D11" s="76" t="s">
        <v>178</v>
      </c>
      <c r="E11" s="236"/>
      <c r="F11" s="236"/>
      <c r="G11" s="110" t="s">
        <v>117</v>
      </c>
      <c r="H11" s="56"/>
      <c r="I11" s="110" t="s">
        <v>187</v>
      </c>
      <c r="J11" s="56"/>
      <c r="K11" s="89" t="s">
        <v>188</v>
      </c>
      <c r="L11" s="148"/>
    </row>
    <row r="12" spans="2:14" ht="24" customHeight="1">
      <c r="B12" s="225"/>
      <c r="C12" s="233"/>
      <c r="D12" s="76" t="s">
        <v>113</v>
      </c>
      <c r="E12" s="236"/>
      <c r="F12" s="236"/>
      <c r="G12" s="110" t="s">
        <v>117</v>
      </c>
      <c r="H12" s="56"/>
      <c r="I12" s="110" t="s">
        <v>187</v>
      </c>
      <c r="J12" s="56"/>
      <c r="K12" s="89" t="s">
        <v>188</v>
      </c>
      <c r="L12" s="148"/>
    </row>
    <row r="13" spans="2:14" ht="24" customHeight="1">
      <c r="B13" s="225"/>
      <c r="C13" s="233"/>
      <c r="D13" s="76" t="s">
        <v>114</v>
      </c>
      <c r="E13" s="236"/>
      <c r="F13" s="236"/>
      <c r="G13" s="110" t="s">
        <v>117</v>
      </c>
      <c r="H13" s="56"/>
      <c r="I13" s="110" t="s">
        <v>187</v>
      </c>
      <c r="J13" s="56"/>
      <c r="K13" s="89" t="s">
        <v>188</v>
      </c>
      <c r="L13" s="148"/>
      <c r="N13" s="141" t="s">
        <v>258</v>
      </c>
    </row>
    <row r="14" spans="2:14" ht="24" customHeight="1">
      <c r="B14" s="225"/>
      <c r="C14" s="233"/>
      <c r="D14" s="76" t="s">
        <v>115</v>
      </c>
      <c r="E14" s="236"/>
      <c r="F14" s="236"/>
      <c r="G14" s="110" t="s">
        <v>117</v>
      </c>
      <c r="H14" s="56"/>
      <c r="I14" s="110" t="s">
        <v>187</v>
      </c>
      <c r="J14" s="56"/>
      <c r="K14" s="89" t="s">
        <v>188</v>
      </c>
      <c r="L14" s="148"/>
      <c r="N14" s="142" t="s">
        <v>259</v>
      </c>
    </row>
    <row r="15" spans="2:14" ht="24" customHeight="1">
      <c r="B15" s="225"/>
      <c r="C15" s="233"/>
      <c r="D15" s="76" t="s">
        <v>116</v>
      </c>
      <c r="E15" s="236"/>
      <c r="F15" s="236"/>
      <c r="G15" s="110" t="s">
        <v>117</v>
      </c>
      <c r="H15" s="56"/>
      <c r="I15" s="110" t="s">
        <v>187</v>
      </c>
      <c r="J15" s="56"/>
      <c r="K15" s="89" t="s">
        <v>188</v>
      </c>
      <c r="L15" s="149"/>
      <c r="N15" s="142" t="s">
        <v>260</v>
      </c>
    </row>
    <row r="16" spans="2:14" ht="24" customHeight="1">
      <c r="B16" s="225"/>
      <c r="C16" s="233"/>
      <c r="D16" s="76" t="s">
        <v>256</v>
      </c>
      <c r="E16" s="236"/>
      <c r="F16" s="236"/>
      <c r="G16" s="110" t="s">
        <v>117</v>
      </c>
      <c r="H16" s="56"/>
      <c r="I16" s="110" t="s">
        <v>187</v>
      </c>
      <c r="J16" s="56"/>
      <c r="K16" s="89" t="s">
        <v>188</v>
      </c>
      <c r="L16" s="149"/>
    </row>
    <row r="17" spans="2:12" ht="24" customHeight="1" thickBot="1">
      <c r="B17" s="225"/>
      <c r="C17" s="233"/>
      <c r="D17" s="76" t="s">
        <v>257</v>
      </c>
      <c r="E17" s="236"/>
      <c r="F17" s="236"/>
      <c r="G17" s="113" t="s">
        <v>117</v>
      </c>
      <c r="H17" s="90"/>
      <c r="I17" s="113" t="s">
        <v>187</v>
      </c>
      <c r="J17" s="90"/>
      <c r="K17" s="91" t="s">
        <v>188</v>
      </c>
      <c r="L17" s="150"/>
    </row>
    <row r="18" spans="2:12" ht="24" customHeight="1">
      <c r="B18" s="225"/>
      <c r="C18" s="227" t="s">
        <v>180</v>
      </c>
      <c r="D18" s="164" t="s">
        <v>145</v>
      </c>
      <c r="E18" s="80"/>
      <c r="F18" s="81"/>
    </row>
    <row r="19" spans="2:12" ht="24" customHeight="1">
      <c r="B19" s="225"/>
      <c r="C19" s="228"/>
      <c r="D19" s="172" t="s">
        <v>176</v>
      </c>
      <c r="E19" s="176"/>
      <c r="F19" s="43" t="s">
        <v>268</v>
      </c>
    </row>
    <row r="20" spans="2:12" ht="24" customHeight="1">
      <c r="B20" s="225"/>
      <c r="C20" s="229"/>
      <c r="D20" s="167" t="s">
        <v>177</v>
      </c>
      <c r="E20" s="168"/>
      <c r="F20" s="82"/>
    </row>
    <row r="21" spans="2:12" ht="24" customHeight="1">
      <c r="B21" s="225"/>
      <c r="C21" s="230" t="s">
        <v>181</v>
      </c>
      <c r="D21" s="172" t="s">
        <v>182</v>
      </c>
      <c r="E21" s="176"/>
      <c r="H21" s="169" t="s">
        <v>217</v>
      </c>
      <c r="I21" s="162" t="s">
        <v>296</v>
      </c>
    </row>
    <row r="22" spans="2:12" ht="24" customHeight="1" thickBot="1">
      <c r="B22" s="225"/>
      <c r="C22" s="229"/>
      <c r="D22" s="165" t="s">
        <v>183</v>
      </c>
      <c r="E22" s="166"/>
      <c r="F22" s="83"/>
      <c r="I22" s="162" t="s">
        <v>297</v>
      </c>
    </row>
    <row r="23" spans="2:12" ht="24" hidden="1" customHeight="1">
      <c r="B23" s="225"/>
      <c r="C23" s="227" t="s">
        <v>184</v>
      </c>
      <c r="D23" s="76" t="s">
        <v>176</v>
      </c>
      <c r="E23" s="79"/>
      <c r="F23" s="82"/>
    </row>
    <row r="24" spans="2:12" ht="24" hidden="1" customHeight="1" thickBot="1">
      <c r="B24" s="225"/>
      <c r="C24" s="229"/>
      <c r="D24" s="76" t="s">
        <v>177</v>
      </c>
      <c r="E24" s="80"/>
      <c r="F24" s="83"/>
    </row>
    <row r="25" spans="2:12" ht="24" customHeight="1" thickBot="1">
      <c r="B25" s="226"/>
      <c r="C25" s="231" t="s">
        <v>185</v>
      </c>
      <c r="D25" s="232"/>
      <c r="E25" s="237" t="s">
        <v>153</v>
      </c>
      <c r="F25" s="238"/>
      <c r="G25" s="82"/>
      <c r="I25" s="162" t="s">
        <v>324</v>
      </c>
    </row>
    <row r="29" spans="2:12">
      <c r="B29" s="3" t="s">
        <v>142</v>
      </c>
    </row>
    <row r="30" spans="2:12" hidden="1">
      <c r="B30" s="3" t="s">
        <v>118</v>
      </c>
      <c r="D30" s="3" t="s">
        <v>110</v>
      </c>
    </row>
    <row r="31" spans="2:12" hidden="1">
      <c r="B31" s="3">
        <f>MAX(B32:B41)</f>
        <v>1</v>
      </c>
      <c r="E31" s="3" t="s">
        <v>122</v>
      </c>
      <c r="F31" s="3" t="s">
        <v>123</v>
      </c>
      <c r="G31" s="3" t="s">
        <v>124</v>
      </c>
      <c r="H31" s="3" t="s">
        <v>117</v>
      </c>
    </row>
    <row r="32" spans="2:12" hidden="1">
      <c r="B32" s="3">
        <f>COUNTIF($C$32:C32,"&lt;&gt;0")</f>
        <v>0</v>
      </c>
      <c r="C32" s="3">
        <f>IF(C29="A",1,0)</f>
        <v>0</v>
      </c>
      <c r="D32" s="43" t="s">
        <v>137</v>
      </c>
      <c r="E32" s="3" t="str">
        <f>IF(C29="A",IF(E6="Aパートは必ず選択してください","Aパートは必ず選択してください",VLOOKUP(E6,基本情報!$M$3:$P$6,2,FALSE)),"")</f>
        <v/>
      </c>
      <c r="F32" s="3" t="str">
        <f>IF(C29="A",VLOOKUP(E6,基本情報!$M$3:$P$6,3,FALSE),"")</f>
        <v/>
      </c>
      <c r="H32" s="3" t="str">
        <f>IF(C29="A",VLOOKUP(E6,基本情報!$M$3:$P$6,4,FALSE),"")</f>
        <v/>
      </c>
    </row>
    <row r="33" spans="2:8" hidden="1">
      <c r="B33" s="3">
        <f>COUNTIF($C$32:C33,"&lt;&gt;0")</f>
        <v>1</v>
      </c>
      <c r="C33" s="3">
        <f>IF(ISBLANK(E32),0,IF(SUM(C34:C41)=0,2,0))</f>
        <v>2</v>
      </c>
      <c r="D33" s="3" t="s">
        <v>140</v>
      </c>
      <c r="E33" s="3" t="str">
        <f>IF(ISBLANK(E8),"",E8)</f>
        <v/>
      </c>
      <c r="F33" s="3" t="str">
        <f>IF(ISBLANK($E$19),"",$E$19)</f>
        <v/>
      </c>
      <c r="G33" s="3" t="str">
        <f>IF(ISBLANK($E$21),"",$E$21)</f>
        <v/>
      </c>
      <c r="H33" s="3">
        <f>H8+IF(J8&gt;0,1,0)</f>
        <v>0</v>
      </c>
    </row>
    <row r="34" spans="2:8" hidden="1">
      <c r="B34" s="3">
        <f>COUNTIF($C$32:C34,"&lt;&gt;0")</f>
        <v>1</v>
      </c>
      <c r="C34" s="3">
        <f t="shared" ref="C34:C41" si="0">IF(E34="",0,2)</f>
        <v>0</v>
      </c>
      <c r="D34" s="3" t="s">
        <v>111</v>
      </c>
      <c r="E34" s="3" t="str">
        <f>IF(ISBLANK(E10),"",E10)</f>
        <v/>
      </c>
      <c r="F34" s="3" t="str">
        <f>IF(AND(ISBLANK($E$19),ISBLANK(L10)),"",IF(ISBLANK(L10),$E$19,L10))</f>
        <v/>
      </c>
      <c r="G34" s="3" t="str">
        <f t="shared" ref="G34:G41" si="1">IF(ISBLANK($E$21),"",$E$21)</f>
        <v/>
      </c>
      <c r="H34" s="3">
        <f>H10+IF(J10&gt;0,1,0)</f>
        <v>0</v>
      </c>
    </row>
    <row r="35" spans="2:8" hidden="1">
      <c r="B35" s="3">
        <f>COUNTIF($C$32:C35,"&lt;&gt;0")</f>
        <v>1</v>
      </c>
      <c r="C35" s="3">
        <f t="shared" si="0"/>
        <v>0</v>
      </c>
      <c r="D35" s="3" t="s">
        <v>112</v>
      </c>
      <c r="E35" s="3" t="str">
        <f>IF(ISBLANK(E11),"",E11)</f>
        <v/>
      </c>
      <c r="F35" s="3" t="str">
        <f t="shared" ref="F35:F41" si="2">IF(AND(ISBLANK($E$19),ISBLANK(L11)),"",IF(ISBLANK(L11),$E$19,L11))</f>
        <v/>
      </c>
      <c r="G35" s="3" t="str">
        <f t="shared" si="1"/>
        <v/>
      </c>
      <c r="H35" s="3">
        <f>H11+IF(J11&gt;0,1,0)</f>
        <v>0</v>
      </c>
    </row>
    <row r="36" spans="2:8" hidden="1">
      <c r="B36" s="3">
        <f>COUNTIF($C$32:C36,"&lt;&gt;0")</f>
        <v>1</v>
      </c>
      <c r="C36" s="3">
        <f t="shared" si="0"/>
        <v>0</v>
      </c>
      <c r="D36" s="3" t="s">
        <v>261</v>
      </c>
      <c r="E36" s="3" t="str">
        <f t="shared" ref="E36:E41" si="3">IF(ISBLANK(E12),"",E12)</f>
        <v/>
      </c>
      <c r="F36" s="3" t="str">
        <f t="shared" si="2"/>
        <v/>
      </c>
      <c r="G36" s="3" t="str">
        <f t="shared" si="1"/>
        <v/>
      </c>
      <c r="H36" s="3">
        <f t="shared" ref="H36:H41" si="4">H12+IF(J12&gt;0,1,0)</f>
        <v>0</v>
      </c>
    </row>
    <row r="37" spans="2:8" hidden="1">
      <c r="B37" s="3">
        <f>COUNTIF($C$32:C37,"&lt;&gt;0")</f>
        <v>1</v>
      </c>
      <c r="C37" s="3">
        <f t="shared" si="0"/>
        <v>0</v>
      </c>
      <c r="D37" s="3" t="s">
        <v>262</v>
      </c>
      <c r="E37" s="3" t="str">
        <f t="shared" si="3"/>
        <v/>
      </c>
      <c r="F37" s="3" t="str">
        <f t="shared" si="2"/>
        <v/>
      </c>
      <c r="G37" s="3" t="str">
        <f t="shared" si="1"/>
        <v/>
      </c>
      <c r="H37" s="3">
        <f t="shared" si="4"/>
        <v>0</v>
      </c>
    </row>
    <row r="38" spans="2:8" hidden="1">
      <c r="B38" s="3">
        <f>COUNTIF($C$32:C38,"&lt;&gt;0")</f>
        <v>1</v>
      </c>
      <c r="C38" s="3">
        <f t="shared" si="0"/>
        <v>0</v>
      </c>
      <c r="D38" s="3" t="s">
        <v>263</v>
      </c>
      <c r="E38" s="3" t="str">
        <f t="shared" si="3"/>
        <v/>
      </c>
      <c r="F38" s="3" t="str">
        <f t="shared" si="2"/>
        <v/>
      </c>
      <c r="G38" s="3" t="str">
        <f t="shared" si="1"/>
        <v/>
      </c>
      <c r="H38" s="3">
        <f t="shared" si="4"/>
        <v>0</v>
      </c>
    </row>
    <row r="39" spans="2:8" hidden="1">
      <c r="B39" s="3">
        <f>COUNTIF($C$32:C39,"&lt;&gt;0")</f>
        <v>1</v>
      </c>
      <c r="C39" s="3">
        <f t="shared" si="0"/>
        <v>0</v>
      </c>
      <c r="D39" s="3" t="s">
        <v>264</v>
      </c>
      <c r="E39" s="3" t="str">
        <f t="shared" si="3"/>
        <v/>
      </c>
      <c r="F39" s="3" t="str">
        <f t="shared" si="2"/>
        <v/>
      </c>
      <c r="G39" s="3" t="str">
        <f t="shared" si="1"/>
        <v/>
      </c>
      <c r="H39" s="3">
        <f t="shared" si="4"/>
        <v>0</v>
      </c>
    </row>
    <row r="40" spans="2:8" hidden="1">
      <c r="B40" s="3">
        <f>COUNTIF($C$32:C40,"&lt;&gt;0")</f>
        <v>1</v>
      </c>
      <c r="C40" s="3">
        <f t="shared" si="0"/>
        <v>0</v>
      </c>
      <c r="D40" s="3" t="s">
        <v>265</v>
      </c>
      <c r="E40" s="3" t="str">
        <f t="shared" si="3"/>
        <v/>
      </c>
      <c r="F40" s="3" t="str">
        <f t="shared" si="2"/>
        <v/>
      </c>
      <c r="G40" s="3" t="str">
        <f t="shared" si="1"/>
        <v/>
      </c>
      <c r="H40" s="3">
        <f t="shared" si="4"/>
        <v>0</v>
      </c>
    </row>
    <row r="41" spans="2:8" hidden="1">
      <c r="B41" s="3">
        <f>COUNTIF($C$32:C41,"&lt;&gt;0")</f>
        <v>1</v>
      </c>
      <c r="C41" s="3">
        <f t="shared" si="0"/>
        <v>0</v>
      </c>
      <c r="D41" s="3" t="s">
        <v>266</v>
      </c>
      <c r="E41" s="3" t="str">
        <f t="shared" si="3"/>
        <v/>
      </c>
      <c r="F41" s="3" t="str">
        <f t="shared" si="2"/>
        <v/>
      </c>
      <c r="G41" s="3" t="str">
        <f t="shared" si="1"/>
        <v/>
      </c>
      <c r="H41" s="3">
        <f t="shared" si="4"/>
        <v>0</v>
      </c>
    </row>
  </sheetData>
  <sheetProtection algorithmName="SHA-512" hashValue="aMsz8toHVCKAxopEwGTO3/sXRsFKaNEXZwl3WaJ5DAWdL2sBYUVTFCW5BB1ZvesMUaO738Lb4FdLQzB4BNEz5w==" saltValue="Tr4gKWLRfrgriEHTQRS8IA==" spinCount="100000" sheet="1" objects="1" scenarios="1" selectLockedCells="1"/>
  <mergeCells count="22">
    <mergeCell ref="E16:F16"/>
    <mergeCell ref="B7:B25"/>
    <mergeCell ref="C7:D7"/>
    <mergeCell ref="E7:F7"/>
    <mergeCell ref="L7:L8"/>
    <mergeCell ref="C8:D8"/>
    <mergeCell ref="E8:F8"/>
    <mergeCell ref="C9:D9"/>
    <mergeCell ref="E9:F9"/>
    <mergeCell ref="C10:C17"/>
    <mergeCell ref="E10:F10"/>
    <mergeCell ref="E11:F11"/>
    <mergeCell ref="E12:F12"/>
    <mergeCell ref="E13:F13"/>
    <mergeCell ref="E14:F14"/>
    <mergeCell ref="E15:F15"/>
    <mergeCell ref="E17:F17"/>
    <mergeCell ref="C18:C20"/>
    <mergeCell ref="C21:C22"/>
    <mergeCell ref="C23:C24"/>
    <mergeCell ref="C25:D25"/>
    <mergeCell ref="E25:F25"/>
  </mergeCells>
  <phoneticPr fontId="6"/>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showInputMessage="1" showErrorMessage="1" xr:uid="{C1DD356E-59D7-DF49-93C1-3F82C583C595}">
          <x14:formula1>
            <xm:f>基本情報!$H$2:$H$7</xm:f>
          </x14:formula1>
          <xm:sqref>E25:F25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DDB1-735A-794C-9C62-F7A6EE57E0C3}">
  <sheetPr>
    <tabColor rgb="FFFFFF00"/>
  </sheetPr>
  <dimension ref="B1:I17"/>
  <sheetViews>
    <sheetView showGridLines="0" showRowColHeaders="0" zoomScale="110" zoomScaleNormal="110" workbookViewId="0">
      <pane ySplit="4" topLeftCell="A5" activePane="bottomLeft" state="frozen"/>
      <selection pane="bottomLeft" activeCell="D8" sqref="D8"/>
    </sheetView>
  </sheetViews>
  <sheetFormatPr baseColWidth="10" defaultRowHeight="15"/>
  <cols>
    <col min="1" max="1" width="2.33203125" style="3" customWidth="1"/>
    <col min="2" max="2" width="22" style="3" customWidth="1"/>
    <col min="3" max="3" width="11.6640625" style="3" customWidth="1"/>
    <col min="4" max="4" width="9.33203125" style="3" bestFit="1" customWidth="1"/>
    <col min="5" max="5" width="4" style="3" bestFit="1" customWidth="1"/>
    <col min="6" max="6" width="45" style="3" bestFit="1" customWidth="1"/>
    <col min="7" max="8" width="10.83203125" style="3"/>
    <col min="9" max="9" width="45" style="3" bestFit="1" customWidth="1"/>
    <col min="10" max="16384" width="10.83203125" style="3"/>
  </cols>
  <sheetData>
    <row r="1" spans="2:9" s="50" customFormat="1" ht="24" customHeight="1">
      <c r="B1" s="53" t="s">
        <v>128</v>
      </c>
    </row>
    <row r="2" spans="2:9" s="1" customFormat="1" ht="22">
      <c r="B2" s="2" t="str">
        <f>基本情報!B20</f>
        <v>第65回吹奏楽祭</v>
      </c>
    </row>
    <row r="3" spans="2:9" s="48" customFormat="1" ht="3" customHeight="1"/>
    <row r="4" spans="2:9" s="1" customFormat="1" ht="24">
      <c r="B4" s="51" t="s">
        <v>202</v>
      </c>
      <c r="I4" s="75" t="s">
        <v>215</v>
      </c>
    </row>
    <row r="6" spans="2:9" ht="17">
      <c r="B6" s="4" t="s">
        <v>293</v>
      </c>
    </row>
    <row r="8" spans="2:9" ht="36" customHeight="1">
      <c r="B8" s="100" t="s">
        <v>286</v>
      </c>
      <c r="C8" s="101">
        <v>1000</v>
      </c>
      <c r="D8" s="104"/>
      <c r="E8" s="4" t="s">
        <v>216</v>
      </c>
      <c r="F8" s="140"/>
    </row>
    <row r="9" spans="2:9" ht="36" customHeight="1">
      <c r="B9" s="100" t="s">
        <v>287</v>
      </c>
      <c r="C9" s="101">
        <v>500</v>
      </c>
      <c r="D9" s="104"/>
      <c r="E9" s="4" t="s">
        <v>216</v>
      </c>
      <c r="F9" s="140"/>
    </row>
    <row r="10" spans="2:9" ht="26" customHeight="1"/>
    <row r="11" spans="2:9" s="103" customFormat="1" ht="17">
      <c r="B11" s="102" t="s">
        <v>217</v>
      </c>
    </row>
    <row r="12" spans="2:9" s="103" customFormat="1" ht="17">
      <c r="B12" s="102"/>
    </row>
    <row r="13" spans="2:9" s="103" customFormat="1" ht="17">
      <c r="B13" s="163" t="s">
        <v>294</v>
      </c>
    </row>
    <row r="14" spans="2:9" s="103" customFormat="1" ht="17">
      <c r="B14" s="102"/>
    </row>
    <row r="15" spans="2:9" s="103" customFormat="1" ht="17">
      <c r="B15" s="102" t="s">
        <v>292</v>
      </c>
    </row>
    <row r="16" spans="2:9" s="103" customFormat="1" ht="17">
      <c r="B16" s="102" t="s">
        <v>291</v>
      </c>
    </row>
    <row r="17" s="103" customFormat="1"/>
  </sheetData>
  <sheetProtection algorithmName="SHA-512" hashValue="1h3/3nvLB4NiFqZVRY4EJeILQ93mjfEGDNB6OvdTRast4JlhbwhZT2UpYPM4Nus0lf5gycebfg1Dfb5uGQ3M4w==" saltValue="NnPzN1GccGnMwSp+uVk2ZA==" spinCount="100000" sheet="1" objects="1" scenarios="1" selectLockedCells="1"/>
  <phoneticPr fontId="6"/>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B1C5-E6A7-EC4D-BEF3-7F6691B713E3}">
  <sheetPr>
    <tabColor rgb="FF00B0F0"/>
    <pageSetUpPr fitToPage="1"/>
  </sheetPr>
  <dimension ref="A1:AU36"/>
  <sheetViews>
    <sheetView showGridLines="0" zoomScale="110" zoomScaleNormal="110" workbookViewId="0">
      <pane ySplit="5" topLeftCell="A6" activePane="bottomLeft" state="frozen"/>
      <selection activeCell="E10" sqref="E10:L12"/>
      <selection pane="bottomLeft" activeCell="A5" sqref="A5"/>
    </sheetView>
  </sheetViews>
  <sheetFormatPr baseColWidth="10" defaultRowHeight="15"/>
  <cols>
    <col min="1" max="2" width="2.33203125" style="3" customWidth="1"/>
    <col min="3" max="3" width="7.5" style="3" customWidth="1"/>
    <col min="4" max="4" width="11.83203125" style="3" customWidth="1"/>
    <col min="5" max="5" width="2.6640625" style="3" customWidth="1"/>
    <col min="6" max="7" width="12" style="3" customWidth="1"/>
    <col min="8" max="8" width="16.6640625" style="3" customWidth="1"/>
    <col min="9" max="9" width="5.33203125" style="3" bestFit="1" customWidth="1"/>
    <col min="10" max="10" width="10" style="3" customWidth="1"/>
    <col min="11" max="11" width="13.33203125" style="3" customWidth="1"/>
    <col min="12" max="12" width="14.1640625" style="3" customWidth="1"/>
    <col min="13" max="13" width="3.83203125" style="3" customWidth="1"/>
    <col min="14" max="14" width="10" style="3" customWidth="1"/>
    <col min="15" max="15" width="4" style="3" customWidth="1"/>
    <col min="16" max="16" width="3.33203125" style="3" customWidth="1"/>
    <col min="17" max="29" width="10.83203125" style="3" customWidth="1"/>
    <col min="30" max="30" width="2.83203125" style="3" customWidth="1"/>
    <col min="31" max="31" width="5.83203125" style="3" customWidth="1"/>
    <col min="32" max="47" width="3" style="3" customWidth="1"/>
    <col min="48" max="16384" width="10.83203125" style="3"/>
  </cols>
  <sheetData>
    <row r="1" spans="1:47" s="50" customFormat="1" ht="24" customHeight="1">
      <c r="B1" s="53" t="s">
        <v>128</v>
      </c>
    </row>
    <row r="2" spans="1:47" s="1" customFormat="1" ht="22">
      <c r="B2" s="2" t="str">
        <f>基本情報!B20</f>
        <v>第65回吹奏楽祭</v>
      </c>
    </row>
    <row r="3" spans="1:47" s="48" customFormat="1" ht="3" customHeight="1"/>
    <row r="4" spans="1:47" s="1" customFormat="1" ht="24">
      <c r="B4" s="51" t="s">
        <v>229</v>
      </c>
      <c r="Q4" s="75" t="s">
        <v>213</v>
      </c>
      <c r="AU4" s="75" t="s">
        <v>200</v>
      </c>
    </row>
    <row r="5" spans="1:47">
      <c r="A5" s="109"/>
    </row>
    <row r="7" spans="1:47" ht="24">
      <c r="C7" s="320" t="str">
        <f>基本情報!B20&amp;"　参加申込書"</f>
        <v>第65回吹奏楽祭　参加申込書</v>
      </c>
      <c r="D7" s="320"/>
      <c r="E7" s="320"/>
      <c r="F7" s="320"/>
      <c r="G7" s="320"/>
      <c r="H7" s="320"/>
      <c r="I7" s="320"/>
      <c r="J7" s="320"/>
      <c r="K7" s="320"/>
      <c r="L7" s="320"/>
      <c r="M7" s="320"/>
      <c r="N7" s="320"/>
      <c r="O7" s="320"/>
    </row>
    <row r="9" spans="1:47" ht="18" thickBot="1">
      <c r="C9" s="98"/>
      <c r="D9" s="98"/>
      <c r="E9" s="98"/>
      <c r="F9" s="98"/>
      <c r="G9" s="98"/>
      <c r="O9" s="99" t="s">
        <v>252</v>
      </c>
    </row>
    <row r="10" spans="1:47" ht="20" customHeight="1">
      <c r="C10" s="338" t="s">
        <v>239</v>
      </c>
      <c r="D10" s="116" t="s">
        <v>145</v>
      </c>
      <c r="E10" s="115"/>
      <c r="F10" s="336" t="str">
        <f>IF(団体情報!D6="","",団体情報!D6)</f>
        <v/>
      </c>
      <c r="G10" s="336"/>
      <c r="H10" s="336"/>
      <c r="I10" s="336"/>
      <c r="J10" s="336"/>
      <c r="K10" s="336"/>
      <c r="L10" s="336"/>
      <c r="M10" s="336"/>
      <c r="N10" s="336"/>
      <c r="O10" s="337"/>
    </row>
    <row r="11" spans="1:47" ht="48" customHeight="1">
      <c r="C11" s="339"/>
      <c r="D11" s="117" t="s">
        <v>204</v>
      </c>
      <c r="E11" s="77"/>
      <c r="F11" s="334" t="str">
        <f>IF(団体情報!D7="","",団体情報!D7)</f>
        <v/>
      </c>
      <c r="G11" s="334"/>
      <c r="H11" s="334"/>
      <c r="I11" s="334"/>
      <c r="J11" s="334"/>
      <c r="K11" s="334"/>
      <c r="L11" s="334"/>
      <c r="M11" s="334"/>
      <c r="N11" s="334"/>
      <c r="O11" s="335"/>
    </row>
    <row r="12" spans="1:47" ht="28" customHeight="1">
      <c r="C12" s="339"/>
      <c r="D12" s="345" t="s">
        <v>240</v>
      </c>
      <c r="E12" s="118"/>
      <c r="F12" s="326" t="str">
        <f>"〒 "&amp;団体情報!D9&amp;" - "&amp;団体情報!F9</f>
        <v xml:space="preserve">〒  - </v>
      </c>
      <c r="G12" s="326"/>
      <c r="H12" s="326"/>
      <c r="I12" s="326"/>
      <c r="J12" s="326"/>
      <c r="K12" s="324" t="str">
        <f>"TEL "&amp;団体情報!D11&amp;" - "&amp;団体情報!F11&amp;" - "&amp;団体情報!H11</f>
        <v xml:space="preserve">TEL  -  - </v>
      </c>
      <c r="L12" s="324"/>
      <c r="M12" s="324"/>
      <c r="N12" s="324"/>
      <c r="O12" s="325"/>
    </row>
    <row r="13" spans="1:47" ht="30" customHeight="1">
      <c r="C13" s="339"/>
      <c r="D13" s="346"/>
      <c r="E13" s="78"/>
      <c r="F13" s="327" t="str">
        <f>IF(団体情報!D10="","",団体情報!D10)</f>
        <v/>
      </c>
      <c r="G13" s="327"/>
      <c r="H13" s="327"/>
      <c r="I13" s="327"/>
      <c r="J13" s="327"/>
      <c r="K13" s="327"/>
      <c r="L13" s="327"/>
      <c r="M13" s="327"/>
      <c r="N13" s="327"/>
      <c r="O13" s="328"/>
    </row>
    <row r="14" spans="1:47" ht="38" customHeight="1">
      <c r="C14" s="339"/>
      <c r="D14" s="343" t="s">
        <v>243</v>
      </c>
      <c r="E14" s="119"/>
      <c r="F14" s="307" t="str">
        <f>IF(団体情報!D8="","",団体情報!D8)</f>
        <v/>
      </c>
      <c r="G14" s="307"/>
      <c r="H14" s="307"/>
      <c r="I14" s="309" t="s">
        <v>212</v>
      </c>
      <c r="J14" s="341" t="s">
        <v>241</v>
      </c>
      <c r="K14" s="311" t="str">
        <f>IF(団体情報!D12="","",団体情報!D12)</f>
        <v/>
      </c>
      <c r="L14" s="311"/>
      <c r="M14" s="311"/>
      <c r="N14" s="311"/>
      <c r="O14" s="312"/>
      <c r="Q14" s="319" t="s">
        <v>214</v>
      </c>
      <c r="R14" s="319"/>
      <c r="S14" s="140"/>
    </row>
    <row r="15" spans="1:47" ht="38" customHeight="1" thickBot="1">
      <c r="C15" s="340"/>
      <c r="D15" s="344"/>
      <c r="E15" s="138"/>
      <c r="F15" s="308"/>
      <c r="G15" s="308"/>
      <c r="H15" s="308"/>
      <c r="I15" s="310"/>
      <c r="J15" s="342"/>
      <c r="K15" s="136" t="s">
        <v>242</v>
      </c>
      <c r="L15" s="301" t="str">
        <f>IF(団体情報!D13="","",団体情報!D13&amp;" - "&amp;団体情報!F13&amp;" - "&amp;団体情報!H13)</f>
        <v/>
      </c>
      <c r="M15" s="301"/>
      <c r="N15" s="301"/>
      <c r="O15" s="302"/>
      <c r="Q15" s="319"/>
      <c r="R15" s="319"/>
      <c r="S15" s="140"/>
    </row>
    <row r="16" spans="1:47" ht="20" customHeight="1" thickTop="1">
      <c r="C16" s="331" t="s">
        <v>244</v>
      </c>
      <c r="D16" s="332"/>
      <c r="E16" s="332"/>
      <c r="F16" s="332"/>
      <c r="G16" s="332"/>
      <c r="H16" s="332"/>
      <c r="I16" s="333"/>
      <c r="J16" s="316" t="s">
        <v>245</v>
      </c>
      <c r="K16" s="317"/>
      <c r="L16" s="317"/>
      <c r="M16" s="318"/>
      <c r="N16" s="329" t="s">
        <v>238</v>
      </c>
      <c r="O16" s="330"/>
    </row>
    <row r="17" spans="3:15" ht="58" customHeight="1" thickBot="1">
      <c r="C17" s="321" t="str">
        <f>IF(団体情報!D7="","",団体情報!D7)</f>
        <v/>
      </c>
      <c r="D17" s="322"/>
      <c r="E17" s="322"/>
      <c r="F17" s="322"/>
      <c r="G17" s="322"/>
      <c r="H17" s="322"/>
      <c r="I17" s="323"/>
      <c r="J17" s="313" t="str">
        <f>IF(団体情報!D15="","",団体情報!D15)</f>
        <v/>
      </c>
      <c r="K17" s="314"/>
      <c r="L17" s="314"/>
      <c r="M17" s="315"/>
      <c r="N17" s="126" t="str">
        <f>IF(ISBLANK(団体情報!D16),"",団体情報!D16)</f>
        <v/>
      </c>
      <c r="O17" s="6" t="s">
        <v>158</v>
      </c>
    </row>
    <row r="18" spans="3:15" ht="20" customHeight="1">
      <c r="C18" s="290" t="s">
        <v>277</v>
      </c>
      <c r="D18" s="272" t="s">
        <v>246</v>
      </c>
      <c r="E18" s="127"/>
      <c r="F18" s="128" t="s">
        <v>210</v>
      </c>
      <c r="G18" s="129"/>
      <c r="H18" s="129"/>
      <c r="I18" s="129"/>
      <c r="J18" s="130"/>
      <c r="K18" s="131"/>
      <c r="L18" s="85"/>
      <c r="M18" s="85"/>
      <c r="N18" s="132"/>
      <c r="O18" s="133"/>
    </row>
    <row r="19" spans="3:15" ht="56" customHeight="1">
      <c r="C19" s="270"/>
      <c r="D19" s="273"/>
      <c r="E19" s="125"/>
      <c r="F19" s="280" t="str">
        <f>IF(ISBLANK(演奏情報1!E8),"",演奏情報1!E8)</f>
        <v/>
      </c>
      <c r="G19" s="280"/>
      <c r="H19" s="280"/>
      <c r="I19" s="280"/>
      <c r="J19" s="280"/>
      <c r="K19" s="280"/>
      <c r="L19" s="280"/>
      <c r="M19" s="280"/>
      <c r="N19" s="280"/>
      <c r="O19" s="281"/>
    </row>
    <row r="20" spans="3:15" ht="20" customHeight="1">
      <c r="C20" s="270"/>
      <c r="D20" s="273"/>
      <c r="E20" s="120"/>
      <c r="F20" s="124" t="s">
        <v>211</v>
      </c>
      <c r="G20" s="120"/>
      <c r="H20" s="120"/>
      <c r="I20" s="120"/>
      <c r="J20" s="121"/>
      <c r="K20" s="122"/>
      <c r="N20" s="123"/>
      <c r="O20" s="6"/>
    </row>
    <row r="21" spans="3:15" ht="56" customHeight="1">
      <c r="C21" s="270"/>
      <c r="D21" s="274"/>
      <c r="E21" s="120"/>
      <c r="F21" s="280" t="str">
        <f>IF(ISBLANK(演奏情報1!E9),"",演奏情報1!E9)</f>
        <v/>
      </c>
      <c r="G21" s="280"/>
      <c r="H21" s="280"/>
      <c r="I21" s="280"/>
      <c r="J21" s="280"/>
      <c r="K21" s="280"/>
      <c r="L21" s="280"/>
      <c r="M21" s="280"/>
      <c r="N21" s="280"/>
      <c r="O21" s="281"/>
    </row>
    <row r="22" spans="3:15" ht="30" customHeight="1">
      <c r="C22" s="270"/>
      <c r="D22" s="277" t="s">
        <v>180</v>
      </c>
      <c r="E22" s="296" t="s">
        <v>210</v>
      </c>
      <c r="F22" s="297"/>
      <c r="G22" s="303" t="str">
        <f>IF(ISBLANK(演奏情報1!E19),"",演奏情報1!E19)</f>
        <v/>
      </c>
      <c r="H22" s="303"/>
      <c r="I22" s="304"/>
      <c r="J22" s="282" t="s">
        <v>181</v>
      </c>
      <c r="K22" s="111" t="s">
        <v>210</v>
      </c>
      <c r="L22" s="292" t="str">
        <f>IF(ISBLANK(演奏情報1!E21),"",演奏情報1!E21)</f>
        <v/>
      </c>
      <c r="M22" s="292"/>
      <c r="N22" s="292"/>
      <c r="O22" s="293"/>
    </row>
    <row r="23" spans="3:15" ht="30" customHeight="1">
      <c r="C23" s="270"/>
      <c r="D23" s="277"/>
      <c r="E23" s="298" t="s">
        <v>211</v>
      </c>
      <c r="F23" s="299"/>
      <c r="G23" s="305" t="str">
        <f>IF(ISBLANK(演奏情報1!E20),"",演奏情報1!E20)</f>
        <v/>
      </c>
      <c r="H23" s="305"/>
      <c r="I23" s="306"/>
      <c r="J23" s="283"/>
      <c r="K23" s="112" t="s">
        <v>211</v>
      </c>
      <c r="L23" s="294" t="str">
        <f>IF(ISBLANK(演奏情報1!E22),"",演奏情報1!E22)</f>
        <v/>
      </c>
      <c r="M23" s="294"/>
      <c r="N23" s="294"/>
      <c r="O23" s="295"/>
    </row>
    <row r="24" spans="3:15" ht="30" customHeight="1" thickBot="1">
      <c r="C24" s="291"/>
      <c r="D24" s="134" t="s">
        <v>247</v>
      </c>
      <c r="E24" s="135"/>
      <c r="F24" s="300" t="str">
        <f>演奏情報1!E25</f>
        <v>選択してください</v>
      </c>
      <c r="G24" s="300"/>
      <c r="H24" s="300"/>
      <c r="I24" s="300"/>
      <c r="J24" s="300"/>
      <c r="K24" s="153" t="s">
        <v>117</v>
      </c>
      <c r="L24" s="157" t="str">
        <f>IF(ISBLANK(演奏情報1!H8),"",演奏情報1!H8)</f>
        <v/>
      </c>
      <c r="M24" s="154" t="s">
        <v>187</v>
      </c>
      <c r="N24" s="156" t="str">
        <f>IF(AND(ISBLANK(演奏情報1!H8),ISBLANK(演奏情報1!J8)),"",演奏情報1!J8)</f>
        <v/>
      </c>
      <c r="O24" s="155" t="s">
        <v>188</v>
      </c>
    </row>
    <row r="25" spans="3:15" ht="20" customHeight="1">
      <c r="C25" s="270" t="s">
        <v>278</v>
      </c>
      <c r="D25" s="272" t="s">
        <v>246</v>
      </c>
      <c r="E25" s="127"/>
      <c r="F25" s="128" t="s">
        <v>210</v>
      </c>
      <c r="G25" s="129"/>
      <c r="H25" s="129"/>
      <c r="I25" s="129"/>
      <c r="J25" s="130"/>
      <c r="K25" s="131"/>
      <c r="L25" s="85"/>
      <c r="M25" s="85"/>
      <c r="N25" s="132"/>
      <c r="O25" s="133"/>
    </row>
    <row r="26" spans="3:15" ht="56" customHeight="1">
      <c r="C26" s="270"/>
      <c r="D26" s="273"/>
      <c r="E26" s="125"/>
      <c r="F26" s="278" t="str">
        <f>IF(ISBLANK(演奏情報2!E8),"",演奏情報2!E8)</f>
        <v/>
      </c>
      <c r="G26" s="278"/>
      <c r="H26" s="278"/>
      <c r="I26" s="278"/>
      <c r="J26" s="278"/>
      <c r="K26" s="278"/>
      <c r="L26" s="278"/>
      <c r="M26" s="278"/>
      <c r="N26" s="278"/>
      <c r="O26" s="279"/>
    </row>
    <row r="27" spans="3:15" ht="20" customHeight="1">
      <c r="C27" s="270"/>
      <c r="D27" s="273"/>
      <c r="E27" s="120"/>
      <c r="F27" s="124" t="s">
        <v>211</v>
      </c>
      <c r="G27" s="120"/>
      <c r="H27" s="120"/>
      <c r="I27" s="120"/>
      <c r="J27" s="121"/>
      <c r="K27" s="122"/>
      <c r="N27" s="123"/>
      <c r="O27" s="6"/>
    </row>
    <row r="28" spans="3:15" ht="56" customHeight="1">
      <c r="C28" s="270"/>
      <c r="D28" s="274"/>
      <c r="E28" s="120"/>
      <c r="F28" s="280" t="str">
        <f>IF(ISBLANK(演奏情報2!E9),"",演奏情報2!E9)</f>
        <v/>
      </c>
      <c r="G28" s="280"/>
      <c r="H28" s="280"/>
      <c r="I28" s="280"/>
      <c r="J28" s="280"/>
      <c r="K28" s="280"/>
      <c r="L28" s="280"/>
      <c r="M28" s="280"/>
      <c r="N28" s="280"/>
      <c r="O28" s="281"/>
    </row>
    <row r="29" spans="3:15" ht="30" customHeight="1">
      <c r="C29" s="270"/>
      <c r="D29" s="277" t="s">
        <v>180</v>
      </c>
      <c r="E29" s="286" t="s">
        <v>210</v>
      </c>
      <c r="F29" s="287"/>
      <c r="G29" s="288" t="str">
        <f>IF(ISBLANK(演奏情報2!E19),"",演奏情報2!E19)</f>
        <v/>
      </c>
      <c r="H29" s="288"/>
      <c r="I29" s="289"/>
      <c r="J29" s="282" t="s">
        <v>181</v>
      </c>
      <c r="K29" s="146" t="s">
        <v>210</v>
      </c>
      <c r="L29" s="284" t="str">
        <f>IF(ISBLANK(演奏情報2!E21),"",演奏情報2!E21)</f>
        <v/>
      </c>
      <c r="M29" s="284"/>
      <c r="N29" s="284"/>
      <c r="O29" s="285"/>
    </row>
    <row r="30" spans="3:15" ht="30" customHeight="1">
      <c r="C30" s="270"/>
      <c r="D30" s="277"/>
      <c r="E30" s="286" t="s">
        <v>211</v>
      </c>
      <c r="F30" s="287"/>
      <c r="G30" s="288" t="str">
        <f>IF(ISBLANK(演奏情報2!E20),"",演奏情報2!E20)</f>
        <v/>
      </c>
      <c r="H30" s="288"/>
      <c r="I30" s="289"/>
      <c r="J30" s="283"/>
      <c r="K30" s="152" t="s">
        <v>211</v>
      </c>
      <c r="L30" s="284" t="str">
        <f>IF(ISBLANK(演奏情報2!E22),"",演奏情報2!E22)</f>
        <v/>
      </c>
      <c r="M30" s="284"/>
      <c r="N30" s="284"/>
      <c r="O30" s="285"/>
    </row>
    <row r="31" spans="3:15" ht="30" customHeight="1" thickBot="1">
      <c r="C31" s="271"/>
      <c r="D31" s="134" t="s">
        <v>247</v>
      </c>
      <c r="E31" s="135"/>
      <c r="F31" s="275" t="str">
        <f>演奏情報2!E25</f>
        <v>選択してください</v>
      </c>
      <c r="G31" s="275"/>
      <c r="H31" s="275"/>
      <c r="I31" s="275"/>
      <c r="J31" s="276"/>
      <c r="K31" s="153" t="s">
        <v>117</v>
      </c>
      <c r="L31" s="157" t="str">
        <f>IF(ISBLANK(演奏情報2!H8),"",演奏情報2!H8)</f>
        <v/>
      </c>
      <c r="M31" s="154" t="s">
        <v>187</v>
      </c>
      <c r="N31" s="156" t="str">
        <f>IF(AND(ISBLANK(演奏情報2!H8),ISBLANK(演奏情報2!J8)),"",演奏情報2!J8)</f>
        <v/>
      </c>
      <c r="O31" s="155" t="s">
        <v>188</v>
      </c>
    </row>
    <row r="32" spans="3:15" ht="50" customHeight="1" thickTop="1" thickBot="1">
      <c r="C32" s="248" t="s">
        <v>249</v>
      </c>
      <c r="D32" s="249"/>
      <c r="E32" s="252" t="str">
        <f>団体情報!D17</f>
        <v>選択してください</v>
      </c>
      <c r="F32" s="252"/>
      <c r="G32" s="252"/>
      <c r="H32" s="139" t="s">
        <v>250</v>
      </c>
      <c r="I32" s="250" t="str">
        <f>団体情報!D18</f>
        <v>選択してください</v>
      </c>
      <c r="J32" s="250"/>
      <c r="K32" s="251"/>
      <c r="L32" s="263" t="s">
        <v>295</v>
      </c>
      <c r="M32" s="264"/>
      <c r="N32" s="264"/>
      <c r="O32" s="265"/>
    </row>
    <row r="33" spans="3:18" ht="50" customHeight="1">
      <c r="C33" s="257" t="s">
        <v>288</v>
      </c>
      <c r="D33" s="258"/>
      <c r="E33" s="258"/>
      <c r="F33" s="258"/>
      <c r="G33" s="258"/>
      <c r="H33" s="258"/>
      <c r="I33" s="259"/>
      <c r="J33" s="253" t="str">
        <f>団体情報!K20</f>
        <v>選択してください</v>
      </c>
      <c r="K33" s="254"/>
      <c r="L33" s="160" t="s">
        <v>290</v>
      </c>
      <c r="M33" s="266">
        <f>入場券情報!D8</f>
        <v>0</v>
      </c>
      <c r="N33" s="267"/>
      <c r="O33" s="159" t="s">
        <v>216</v>
      </c>
      <c r="Q33" s="319" t="s">
        <v>318</v>
      </c>
      <c r="R33" s="319"/>
    </row>
    <row r="34" spans="3:18" ht="50" customHeight="1" thickBot="1">
      <c r="C34" s="260" t="s">
        <v>285</v>
      </c>
      <c r="D34" s="261"/>
      <c r="E34" s="261"/>
      <c r="F34" s="261"/>
      <c r="G34" s="261"/>
      <c r="H34" s="261"/>
      <c r="I34" s="262"/>
      <c r="J34" s="255" t="str">
        <f>団体情報!K21</f>
        <v>選択してください</v>
      </c>
      <c r="K34" s="256"/>
      <c r="L34" s="161" t="s">
        <v>289</v>
      </c>
      <c r="M34" s="268">
        <f>入場券情報!D9</f>
        <v>0</v>
      </c>
      <c r="N34" s="269"/>
      <c r="O34" s="158" t="s">
        <v>216</v>
      </c>
      <c r="Q34" s="319"/>
      <c r="R34" s="319"/>
    </row>
    <row r="35" spans="3:18" ht="22">
      <c r="C35" s="124" t="s">
        <v>319</v>
      </c>
      <c r="D35" s="124"/>
      <c r="E35" s="124"/>
      <c r="H35" s="121"/>
      <c r="I35" s="121"/>
      <c r="J35" s="137"/>
      <c r="K35" s="137"/>
      <c r="L35" s="121"/>
      <c r="M35" s="121"/>
      <c r="N35" s="137"/>
      <c r="O35" s="137"/>
    </row>
    <row r="36" spans="3:18" ht="22">
      <c r="C36" s="124" t="s">
        <v>251</v>
      </c>
      <c r="D36" s="124"/>
      <c r="E36" s="124"/>
      <c r="H36" s="121"/>
      <c r="I36" s="121"/>
      <c r="J36" s="137"/>
      <c r="K36" s="137"/>
      <c r="L36" s="121"/>
      <c r="M36" s="121"/>
      <c r="N36" s="137"/>
      <c r="O36" s="137"/>
    </row>
  </sheetData>
  <sheetProtection algorithmName="SHA-512" hashValue="c/PB1A3avtVsP6Ijmc6q7PZB83qwUVgPvDaoLgj/13ECTo4bcaWRrdQW5vL5ipLx948Pnm+Uih1DthfVLJqnOQ==" saltValue="tfPmazcxJtI29v7W9WE/GA==" spinCount="100000" sheet="1" objects="1" scenarios="1" selectLockedCells="1"/>
  <mergeCells count="57">
    <mergeCell ref="Q33:R34"/>
    <mergeCell ref="C7:O7"/>
    <mergeCell ref="Q14:R15"/>
    <mergeCell ref="F19:O19"/>
    <mergeCell ref="C17:I17"/>
    <mergeCell ref="K12:O12"/>
    <mergeCell ref="F12:J12"/>
    <mergeCell ref="F13:O13"/>
    <mergeCell ref="N16:O16"/>
    <mergeCell ref="C16:I16"/>
    <mergeCell ref="F11:O11"/>
    <mergeCell ref="F10:O10"/>
    <mergeCell ref="C10:C15"/>
    <mergeCell ref="J14:J15"/>
    <mergeCell ref="D14:D15"/>
    <mergeCell ref="D12:D13"/>
    <mergeCell ref="L15:O15"/>
    <mergeCell ref="D22:D23"/>
    <mergeCell ref="D18:D21"/>
    <mergeCell ref="G22:I22"/>
    <mergeCell ref="G23:I23"/>
    <mergeCell ref="F14:H15"/>
    <mergeCell ref="I14:I15"/>
    <mergeCell ref="K14:O14"/>
    <mergeCell ref="J17:M17"/>
    <mergeCell ref="J16:M16"/>
    <mergeCell ref="C18:C24"/>
    <mergeCell ref="F21:O21"/>
    <mergeCell ref="J22:J23"/>
    <mergeCell ref="L22:O22"/>
    <mergeCell ref="L23:O23"/>
    <mergeCell ref="E22:F22"/>
    <mergeCell ref="E23:F23"/>
    <mergeCell ref="F24:J24"/>
    <mergeCell ref="L32:O32"/>
    <mergeCell ref="M33:N33"/>
    <mergeCell ref="M34:N34"/>
    <mergeCell ref="C25:C31"/>
    <mergeCell ref="D25:D28"/>
    <mergeCell ref="F31:J31"/>
    <mergeCell ref="D29:D30"/>
    <mergeCell ref="F26:O26"/>
    <mergeCell ref="F28:O28"/>
    <mergeCell ref="J29:J30"/>
    <mergeCell ref="L29:O29"/>
    <mergeCell ref="E30:F30"/>
    <mergeCell ref="G30:I30"/>
    <mergeCell ref="L30:O30"/>
    <mergeCell ref="E29:F29"/>
    <mergeCell ref="G29:I29"/>
    <mergeCell ref="C32:D32"/>
    <mergeCell ref="I32:K32"/>
    <mergeCell ref="E32:G32"/>
    <mergeCell ref="J33:K33"/>
    <mergeCell ref="J34:K34"/>
    <mergeCell ref="C33:I33"/>
    <mergeCell ref="C34:I34"/>
  </mergeCells>
  <phoneticPr fontId="6"/>
  <conditionalFormatting sqref="F24 K24:M24 E32:G32 I32:K32 L33:M34 O33:O34">
    <cfRule type="containsText" dxfId="2" priority="3" operator="containsText" text="選択してください">
      <formula>NOT(ISERROR(SEARCH("選択してください",E24)))</formula>
    </cfRule>
  </conditionalFormatting>
  <conditionalFormatting sqref="J33:K34">
    <cfRule type="cellIs" dxfId="1" priority="1" operator="equal">
      <formula>"選択してください"</formula>
    </cfRule>
  </conditionalFormatting>
  <conditionalFormatting sqref="K31:M31">
    <cfRule type="containsText" dxfId="0" priority="2" operator="containsText" text="選択してください">
      <formula>NOT(ISERROR(SEARCH("選択してください",K31)))</formula>
    </cfRule>
  </conditionalFormatting>
  <printOptions horizontalCentered="1" verticalCentered="1"/>
  <pageMargins left="0.56496062999999996" right="0.56496062999999996" top="0.56496062999999996" bottom="0.56496062999999996" header="0.31496062992126" footer="0.31496062992126"/>
  <pageSetup paperSize="9" scale="6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5AB07-28BB-9F40-A4F5-76896DA19B87}">
  <sheetPr>
    <tabColor rgb="FF00B0F0"/>
    <pageSetUpPr fitToPage="1"/>
  </sheetPr>
  <dimension ref="A1:AT43"/>
  <sheetViews>
    <sheetView showGridLines="0" showRowColHeaders="0" topLeftCell="C1" zoomScale="110" zoomScaleNormal="110" workbookViewId="0">
      <pane ySplit="5" topLeftCell="A6" activePane="bottomLeft" state="frozen"/>
      <selection activeCell="E10" sqref="E10:L12"/>
      <selection pane="bottomLeft" activeCell="C5" sqref="C5"/>
    </sheetView>
  </sheetViews>
  <sheetFormatPr baseColWidth="10" defaultRowHeight="15"/>
  <cols>
    <col min="1" max="1" width="10.1640625" style="3" hidden="1" customWidth="1"/>
    <col min="2" max="2" width="9.83203125" style="3" hidden="1" customWidth="1"/>
    <col min="3" max="4" width="2.33203125" style="3" customWidth="1"/>
    <col min="5" max="5" width="3.83203125" style="3" customWidth="1"/>
    <col min="6" max="6" width="6.1640625" style="3" customWidth="1"/>
    <col min="7" max="7" width="4.6640625" style="3" customWidth="1"/>
    <col min="8" max="8" width="10" style="3" customWidth="1"/>
    <col min="9" max="9" width="12.33203125" style="3" customWidth="1"/>
    <col min="10" max="10" width="7.83203125" style="3" customWidth="1"/>
    <col min="11" max="11" width="7" style="3" customWidth="1"/>
    <col min="12" max="12" width="11" style="3" customWidth="1"/>
    <col min="13" max="13" width="6.83203125" style="3" customWidth="1"/>
    <col min="14" max="14" width="4.33203125" style="3" customWidth="1"/>
    <col min="15" max="15" width="7.33203125" style="3" customWidth="1"/>
    <col min="16" max="22" width="3.6640625" style="3" customWidth="1"/>
    <col min="23" max="23" width="12" style="3" customWidth="1"/>
    <col min="24" max="28" width="2.83203125" style="3" customWidth="1"/>
    <col min="29" max="29" width="5.83203125" style="3" customWidth="1"/>
    <col min="30" max="45" width="3" style="3" customWidth="1"/>
    <col min="46" max="46" width="62" style="3" bestFit="1" customWidth="1"/>
    <col min="47" max="16384" width="10.83203125" style="3"/>
  </cols>
  <sheetData>
    <row r="1" spans="1:46" s="50" customFormat="1" ht="24" customHeight="1">
      <c r="D1" s="53" t="s">
        <v>128</v>
      </c>
    </row>
    <row r="2" spans="1:46" s="1" customFormat="1" ht="22">
      <c r="D2" s="2" t="str">
        <f>基本情報!B20</f>
        <v>第65回吹奏楽祭</v>
      </c>
    </row>
    <row r="3" spans="1:46" s="48" customFormat="1" ht="3" customHeight="1"/>
    <row r="4" spans="1:46" s="1" customFormat="1" ht="24">
      <c r="D4" s="51" t="s">
        <v>272</v>
      </c>
      <c r="AS4" s="75" t="s">
        <v>208</v>
      </c>
    </row>
    <row r="5" spans="1:46">
      <c r="C5" s="109"/>
    </row>
    <row r="7" spans="1:46" ht="16" thickBot="1">
      <c r="H7" s="3" t="s">
        <v>121</v>
      </c>
      <c r="AT7" s="439" t="s">
        <v>279</v>
      </c>
    </row>
    <row r="8" spans="1:46" ht="16" thickTop="1">
      <c r="A8" s="5">
        <v>1</v>
      </c>
      <c r="B8" s="5"/>
      <c r="E8" s="397" t="s">
        <v>31</v>
      </c>
      <c r="F8" s="397"/>
      <c r="G8" s="6"/>
      <c r="H8" s="396" t="s">
        <v>20</v>
      </c>
      <c r="I8" s="377">
        <f>基本情報!C19</f>
        <v>45787</v>
      </c>
      <c r="J8" s="377"/>
      <c r="K8" s="378"/>
      <c r="L8" s="387" t="s">
        <v>32</v>
      </c>
      <c r="M8" s="388"/>
      <c r="N8" s="388"/>
      <c r="O8" s="388"/>
      <c r="P8" s="388"/>
      <c r="Q8" s="388"/>
      <c r="R8" s="388"/>
      <c r="S8" s="388"/>
      <c r="T8" s="388"/>
      <c r="U8" s="388"/>
      <c r="V8" s="388"/>
      <c r="W8" s="388"/>
      <c r="AT8" s="439"/>
    </row>
    <row r="9" spans="1:46" ht="13" customHeight="1" thickBot="1">
      <c r="A9" s="3">
        <v>1</v>
      </c>
      <c r="E9" s="7"/>
      <c r="F9" s="7"/>
      <c r="G9" s="8"/>
      <c r="H9" s="389"/>
      <c r="I9" s="379"/>
      <c r="J9" s="379"/>
      <c r="K9" s="380"/>
      <c r="L9" s="387"/>
      <c r="M9" s="388"/>
      <c r="N9" s="388"/>
      <c r="O9" s="388"/>
      <c r="P9" s="388"/>
      <c r="Q9" s="388"/>
      <c r="R9" s="388"/>
      <c r="S9" s="388"/>
      <c r="T9" s="388"/>
      <c r="U9" s="388"/>
      <c r="V9" s="388"/>
      <c r="W9" s="388"/>
    </row>
    <row r="10" spans="1:46" ht="15" customHeight="1" thickTop="1">
      <c r="A10" s="3">
        <v>2</v>
      </c>
      <c r="E10" s="389" t="s">
        <v>18</v>
      </c>
      <c r="F10" s="390"/>
      <c r="G10" s="412" t="str">
        <f>基本情報!B20</f>
        <v>第65回吹奏楽祭</v>
      </c>
      <c r="H10" s="408"/>
      <c r="I10" s="408"/>
      <c r="J10" s="408"/>
      <c r="K10" s="408"/>
      <c r="L10" s="395" t="s">
        <v>19</v>
      </c>
      <c r="M10" s="406" t="str">
        <f>基本情報!B21</f>
        <v>黒崎ひびしんホール</v>
      </c>
      <c r="N10" s="406"/>
      <c r="O10" s="406"/>
      <c r="P10" s="406"/>
      <c r="Q10" s="406"/>
      <c r="R10" s="406"/>
      <c r="S10" s="406"/>
      <c r="T10" s="406"/>
      <c r="U10" s="406"/>
      <c r="V10" s="407"/>
      <c r="W10" s="351" t="s">
        <v>21</v>
      </c>
      <c r="X10" s="398"/>
      <c r="Y10" s="398"/>
      <c r="Z10" s="414"/>
      <c r="AA10" s="415"/>
      <c r="AB10" s="415"/>
      <c r="AC10" s="413" t="s">
        <v>17</v>
      </c>
      <c r="AD10" s="277" t="s">
        <v>25</v>
      </c>
      <c r="AE10" s="277"/>
      <c r="AF10" s="277"/>
      <c r="AG10" s="277"/>
      <c r="AH10" s="277"/>
      <c r="AI10" s="405" t="s">
        <v>26</v>
      </c>
      <c r="AJ10" s="277"/>
      <c r="AK10" s="277"/>
      <c r="AL10" s="277"/>
      <c r="AM10" s="277"/>
      <c r="AN10" s="277"/>
      <c r="AO10" s="277"/>
      <c r="AP10" s="277"/>
      <c r="AQ10" s="277"/>
      <c r="AR10" s="277"/>
    </row>
    <row r="11" spans="1:46" ht="15" customHeight="1">
      <c r="A11" s="3" t="s">
        <v>12</v>
      </c>
      <c r="B11" s="3">
        <f>演奏情報1!B31</f>
        <v>1</v>
      </c>
      <c r="E11" s="391"/>
      <c r="F11" s="392"/>
      <c r="G11" s="408"/>
      <c r="H11" s="408"/>
      <c r="I11" s="408"/>
      <c r="J11" s="408"/>
      <c r="K11" s="408"/>
      <c r="L11" s="392"/>
      <c r="M11" s="408"/>
      <c r="N11" s="408"/>
      <c r="O11" s="408"/>
      <c r="P11" s="408"/>
      <c r="Q11" s="408"/>
      <c r="R11" s="408"/>
      <c r="S11" s="408"/>
      <c r="T11" s="408"/>
      <c r="U11" s="408"/>
      <c r="V11" s="409"/>
      <c r="W11" s="351"/>
      <c r="X11" s="398"/>
      <c r="Y11" s="398"/>
      <c r="Z11" s="414"/>
      <c r="AA11" s="415"/>
      <c r="AB11" s="415"/>
      <c r="AC11" s="413"/>
      <c r="AD11" s="277"/>
      <c r="AE11" s="277"/>
      <c r="AF11" s="277"/>
      <c r="AG11" s="277"/>
      <c r="AH11" s="277"/>
      <c r="AI11" s="405"/>
      <c r="AJ11" s="277"/>
      <c r="AK11" s="277"/>
      <c r="AL11" s="277"/>
      <c r="AM11" s="277"/>
      <c r="AN11" s="277"/>
      <c r="AO11" s="277"/>
      <c r="AP11" s="277"/>
      <c r="AQ11" s="277"/>
      <c r="AR11" s="277"/>
    </row>
    <row r="12" spans="1:46" ht="15" customHeight="1">
      <c r="A12" s="3" t="s">
        <v>119</v>
      </c>
      <c r="B12" s="3">
        <f>COUNTIF(演奏情報1!C32:C33,1)</f>
        <v>0</v>
      </c>
      <c r="E12" s="391"/>
      <c r="F12" s="392"/>
      <c r="G12" s="408"/>
      <c r="H12" s="408"/>
      <c r="I12" s="408"/>
      <c r="J12" s="408"/>
      <c r="K12" s="408"/>
      <c r="L12" s="392"/>
      <c r="M12" s="408"/>
      <c r="N12" s="408"/>
      <c r="O12" s="408"/>
      <c r="P12" s="408"/>
      <c r="Q12" s="408"/>
      <c r="R12" s="408"/>
      <c r="S12" s="408"/>
      <c r="T12" s="408"/>
      <c r="U12" s="408"/>
      <c r="V12" s="409"/>
      <c r="W12" s="351" t="s">
        <v>22</v>
      </c>
      <c r="X12" s="398"/>
      <c r="Y12" s="398"/>
      <c r="Z12" s="414"/>
      <c r="AA12" s="415"/>
      <c r="AB12" s="415"/>
      <c r="AC12" s="413" t="s">
        <v>16</v>
      </c>
      <c r="AD12" s="277"/>
      <c r="AE12" s="277"/>
      <c r="AF12" s="277"/>
      <c r="AG12" s="277"/>
      <c r="AH12" s="277"/>
      <c r="AI12" s="405"/>
      <c r="AJ12" s="277"/>
      <c r="AK12" s="277"/>
      <c r="AL12" s="277"/>
      <c r="AM12" s="277"/>
      <c r="AN12" s="277"/>
      <c r="AO12" s="277"/>
      <c r="AP12" s="277"/>
      <c r="AQ12" s="277"/>
      <c r="AR12" s="277"/>
    </row>
    <row r="13" spans="1:46" ht="13" customHeight="1">
      <c r="A13" s="3" t="s">
        <v>120</v>
      </c>
      <c r="B13" s="3">
        <f>COUNTIF(演奏情報1!C34:C41,2)</f>
        <v>0</v>
      </c>
      <c r="E13" s="391" t="s">
        <v>42</v>
      </c>
      <c r="F13" s="392"/>
      <c r="G13" s="402" t="s">
        <v>107</v>
      </c>
      <c r="H13" s="399">
        <f>基本情報!C22</f>
        <v>45815</v>
      </c>
      <c r="I13" s="399"/>
      <c r="J13" s="381">
        <f>基本情報!D23</f>
        <v>1</v>
      </c>
      <c r="K13" s="384" t="s">
        <v>29</v>
      </c>
      <c r="L13" s="392" t="s">
        <v>43</v>
      </c>
      <c r="M13" s="408" t="s">
        <v>28</v>
      </c>
      <c r="N13" s="408"/>
      <c r="O13" s="408"/>
      <c r="P13" s="408"/>
      <c r="Q13" s="408"/>
      <c r="R13" s="408"/>
      <c r="S13" s="408"/>
      <c r="T13" s="408"/>
      <c r="U13" s="408"/>
      <c r="V13" s="409"/>
      <c r="W13" s="351"/>
      <c r="X13" s="398"/>
      <c r="Y13" s="398"/>
      <c r="Z13" s="414"/>
      <c r="AA13" s="415"/>
      <c r="AB13" s="415"/>
      <c r="AC13" s="413"/>
      <c r="AD13" s="277"/>
      <c r="AE13" s="277"/>
      <c r="AF13" s="277"/>
      <c r="AG13" s="277"/>
      <c r="AH13" s="277"/>
      <c r="AI13" s="405"/>
      <c r="AJ13" s="277"/>
      <c r="AK13" s="277"/>
      <c r="AL13" s="277"/>
      <c r="AM13" s="277"/>
      <c r="AN13" s="277"/>
      <c r="AO13" s="277"/>
      <c r="AP13" s="277"/>
      <c r="AQ13" s="277"/>
      <c r="AR13" s="277"/>
    </row>
    <row r="14" spans="1:46" ht="7" customHeight="1">
      <c r="E14" s="391"/>
      <c r="F14" s="392"/>
      <c r="G14" s="403"/>
      <c r="H14" s="400"/>
      <c r="I14" s="400"/>
      <c r="J14" s="382"/>
      <c r="K14" s="385"/>
      <c r="L14" s="392"/>
      <c r="M14" s="408"/>
      <c r="N14" s="408"/>
      <c r="O14" s="408"/>
      <c r="P14" s="408"/>
      <c r="Q14" s="408"/>
      <c r="R14" s="408"/>
      <c r="S14" s="408"/>
      <c r="T14" s="408"/>
      <c r="U14" s="408"/>
      <c r="V14" s="409"/>
      <c r="W14" s="351" t="s">
        <v>23</v>
      </c>
      <c r="X14" s="398"/>
      <c r="Y14" s="398"/>
      <c r="Z14" s="414"/>
      <c r="AA14" s="415"/>
      <c r="AB14" s="415"/>
      <c r="AC14" s="413" t="s">
        <v>24</v>
      </c>
      <c r="AD14" s="277"/>
      <c r="AE14" s="277"/>
      <c r="AF14" s="277"/>
      <c r="AG14" s="277"/>
      <c r="AH14" s="277"/>
      <c r="AI14" s="277" t="s">
        <v>27</v>
      </c>
      <c r="AJ14" s="277"/>
      <c r="AK14" s="277"/>
      <c r="AL14" s="277"/>
      <c r="AM14" s="277"/>
      <c r="AN14" s="277"/>
      <c r="AO14" s="277"/>
      <c r="AP14" s="277"/>
      <c r="AQ14" s="277"/>
      <c r="AR14" s="277"/>
    </row>
    <row r="15" spans="1:46" ht="7" customHeight="1">
      <c r="E15" s="391"/>
      <c r="F15" s="392"/>
      <c r="G15" s="403" t="s">
        <v>108</v>
      </c>
      <c r="H15" s="400">
        <f>基本情報!C23</f>
        <v>45815</v>
      </c>
      <c r="I15" s="400"/>
      <c r="J15" s="382"/>
      <c r="K15" s="385"/>
      <c r="L15" s="392"/>
      <c r="M15" s="408"/>
      <c r="N15" s="408"/>
      <c r="O15" s="408"/>
      <c r="P15" s="408"/>
      <c r="Q15" s="408"/>
      <c r="R15" s="408"/>
      <c r="S15" s="408"/>
      <c r="T15" s="408"/>
      <c r="U15" s="408"/>
      <c r="V15" s="409"/>
      <c r="W15" s="351"/>
      <c r="X15" s="398"/>
      <c r="Y15" s="398"/>
      <c r="Z15" s="414"/>
      <c r="AA15" s="415"/>
      <c r="AB15" s="415"/>
      <c r="AC15" s="413"/>
      <c r="AD15" s="277"/>
      <c r="AE15" s="277"/>
      <c r="AF15" s="277"/>
      <c r="AG15" s="277"/>
      <c r="AH15" s="277"/>
      <c r="AI15" s="277"/>
      <c r="AJ15" s="277"/>
      <c r="AK15" s="277"/>
      <c r="AL15" s="277"/>
      <c r="AM15" s="277"/>
      <c r="AN15" s="277"/>
      <c r="AO15" s="277"/>
      <c r="AP15" s="277"/>
      <c r="AQ15" s="277"/>
      <c r="AR15" s="277"/>
    </row>
    <row r="16" spans="1:46" ht="13" customHeight="1" thickBot="1">
      <c r="E16" s="393"/>
      <c r="F16" s="394"/>
      <c r="G16" s="404"/>
      <c r="H16" s="401"/>
      <c r="I16" s="401"/>
      <c r="J16" s="383"/>
      <c r="K16" s="386"/>
      <c r="L16" s="394"/>
      <c r="M16" s="410"/>
      <c r="N16" s="410"/>
      <c r="O16" s="410"/>
      <c r="P16" s="410"/>
      <c r="Q16" s="410"/>
      <c r="R16" s="410"/>
      <c r="S16" s="410"/>
      <c r="T16" s="410"/>
      <c r="U16" s="410"/>
      <c r="V16" s="411"/>
      <c r="W16" s="351"/>
      <c r="X16" s="398"/>
      <c r="Y16" s="398"/>
      <c r="Z16" s="414"/>
      <c r="AA16" s="415"/>
      <c r="AB16" s="415"/>
      <c r="AC16" s="413"/>
      <c r="AD16" s="277"/>
      <c r="AE16" s="277"/>
      <c r="AF16" s="277"/>
      <c r="AG16" s="277"/>
      <c r="AH16" s="277"/>
      <c r="AI16" s="277"/>
      <c r="AJ16" s="277"/>
      <c r="AK16" s="277"/>
      <c r="AL16" s="277"/>
      <c r="AM16" s="277"/>
      <c r="AN16" s="277"/>
      <c r="AO16" s="277"/>
      <c r="AP16" s="277"/>
      <c r="AQ16" s="277"/>
      <c r="AR16" s="277"/>
    </row>
    <row r="17" spans="1:44" ht="13" customHeight="1" thickTop="1" thickBot="1"/>
    <row r="18" spans="1:44" ht="15" customHeight="1" thickTop="1">
      <c r="E18" s="358" t="s">
        <v>323</v>
      </c>
      <c r="F18" s="359"/>
      <c r="G18" s="359"/>
      <c r="H18" s="359"/>
      <c r="I18" s="359"/>
      <c r="J18" s="359"/>
      <c r="K18" s="359" t="s">
        <v>41</v>
      </c>
      <c r="L18" s="359"/>
      <c r="M18" s="359"/>
      <c r="N18" s="362" t="s">
        <v>1</v>
      </c>
      <c r="O18" s="362"/>
      <c r="P18" s="362" t="s">
        <v>2</v>
      </c>
      <c r="Q18" s="362"/>
      <c r="R18" s="362"/>
      <c r="S18" s="362"/>
      <c r="T18" s="362"/>
      <c r="U18" s="362"/>
      <c r="V18" s="364" t="s">
        <v>6</v>
      </c>
      <c r="W18" s="364"/>
      <c r="X18" s="364"/>
      <c r="Y18" s="364" t="s">
        <v>8</v>
      </c>
      <c r="Z18" s="364"/>
      <c r="AA18" s="364" t="s">
        <v>8</v>
      </c>
      <c r="AB18" s="426"/>
      <c r="AC18" s="9" t="s">
        <v>11</v>
      </c>
      <c r="AD18" s="428" t="s">
        <v>30</v>
      </c>
      <c r="AE18" s="428"/>
      <c r="AF18" s="428"/>
      <c r="AG18" s="428"/>
      <c r="AH18" s="428"/>
      <c r="AI18" s="428"/>
      <c r="AJ18" s="420" t="s">
        <v>14</v>
      </c>
      <c r="AK18" s="420" t="s">
        <v>15</v>
      </c>
      <c r="AL18" s="420"/>
      <c r="AM18" s="420"/>
      <c r="AN18" s="420"/>
      <c r="AO18" s="420"/>
      <c r="AP18" s="420"/>
      <c r="AQ18" s="420"/>
      <c r="AR18" s="420"/>
    </row>
    <row r="19" spans="1:44" ht="15" customHeight="1" thickBot="1">
      <c r="E19" s="360"/>
      <c r="F19" s="361"/>
      <c r="G19" s="361"/>
      <c r="H19" s="361"/>
      <c r="I19" s="361"/>
      <c r="J19" s="361"/>
      <c r="K19" s="361"/>
      <c r="L19" s="361"/>
      <c r="M19" s="361"/>
      <c r="N19" s="363"/>
      <c r="O19" s="363"/>
      <c r="P19" s="363"/>
      <c r="Q19" s="363"/>
      <c r="R19" s="363"/>
      <c r="S19" s="363"/>
      <c r="T19" s="363"/>
      <c r="U19" s="363"/>
      <c r="V19" s="365" t="s">
        <v>7</v>
      </c>
      <c r="W19" s="365"/>
      <c r="X19" s="365"/>
      <c r="Y19" s="365" t="s">
        <v>9</v>
      </c>
      <c r="Z19" s="365"/>
      <c r="AA19" s="365" t="s">
        <v>10</v>
      </c>
      <c r="AB19" s="427"/>
      <c r="AC19" s="10" t="s">
        <v>12</v>
      </c>
      <c r="AD19" s="429" t="s">
        <v>13</v>
      </c>
      <c r="AE19" s="429"/>
      <c r="AF19" s="429"/>
      <c r="AG19" s="429"/>
      <c r="AH19" s="429"/>
      <c r="AI19" s="429"/>
      <c r="AJ19" s="363"/>
      <c r="AK19" s="363"/>
      <c r="AL19" s="363"/>
      <c r="AM19" s="363"/>
      <c r="AN19" s="363"/>
      <c r="AO19" s="363"/>
      <c r="AP19" s="363"/>
      <c r="AQ19" s="363"/>
      <c r="AR19" s="363"/>
    </row>
    <row r="20" spans="1:44" ht="29" customHeight="1">
      <c r="A20" s="3">
        <f>(A8-1)*10+1</f>
        <v>1</v>
      </c>
      <c r="E20" s="366">
        <f>(A8-1)*10+1</f>
        <v>1</v>
      </c>
      <c r="F20" s="370" t="str">
        <f>IF(A20&gt;$B$11,"",IF(CHOOSE(VLOOKUP(A20,演奏情報1!$B$32:$K$41,2,FALSE),演奏情報1!$E$32,演奏情報1!$E$33)=0,"",CHOOSE(VLOOKUP(A20,演奏情報1!$B$32:$K$41,2,FALSE),演奏情報1!$E$32,演奏情報1!$E$33)))</f>
        <v/>
      </c>
      <c r="G20" s="370"/>
      <c r="H20" s="370"/>
      <c r="I20" s="370"/>
      <c r="J20" s="370"/>
      <c r="K20" s="371"/>
      <c r="L20" s="371"/>
      <c r="M20" s="371"/>
      <c r="N20" s="372" t="s">
        <v>5</v>
      </c>
      <c r="O20" s="11" t="s">
        <v>3</v>
      </c>
      <c r="P20" s="374" t="str">
        <f>IF(OR(F20="",F20="Aパートは必ず選択してください"),"",IF(A20&gt;$B$11,"",IF(OR(ISBLANK(VLOOKUP(A20,演奏情報1!$B$32:$K$41,5,FALSE)),VLOOKUP(A20,演奏情報1!$B$32:$K$41,5,FALSE)=" "),"",VLOOKUP(A20,演奏情報1!$B$32:$K$41,5,FALSE))))</f>
        <v/>
      </c>
      <c r="Q20" s="375"/>
      <c r="R20" s="375"/>
      <c r="S20" s="375"/>
      <c r="T20" s="375"/>
      <c r="U20" s="376"/>
      <c r="V20" s="434" t="str">
        <f>IF(F20="","",団体情報!$D$7)</f>
        <v/>
      </c>
      <c r="W20" s="434"/>
      <c r="X20" s="434"/>
      <c r="Y20" s="368" t="str">
        <f>IF(OR(F20="",F20="Aパートは必ず選択してください"),"",IF(A20&gt;$B$11,"",IF(OR(ISBLANK(VLOOKUP(A20,演奏情報1!$B$32:$K$41,7,FALSE)),VLOOKUP(A20,演奏情報1!$B$32:$K$41,7,FALSE)=" "),"",VLOOKUP(A20,演奏情報1!$B$32:$K$41,7,FALSE))))</f>
        <v/>
      </c>
      <c r="Z20" s="436"/>
      <c r="AA20" s="368" t="str">
        <f>IF(F20="","",1)</f>
        <v/>
      </c>
      <c r="AB20" s="369"/>
      <c r="AC20" s="12"/>
      <c r="AD20" s="418"/>
      <c r="AE20" s="422"/>
      <c r="AF20" s="424"/>
      <c r="AG20" s="418"/>
      <c r="AH20" s="422"/>
      <c r="AI20" s="424"/>
      <c r="AJ20" s="416"/>
      <c r="AK20" s="418"/>
      <c r="AL20" s="422"/>
      <c r="AM20" s="422"/>
      <c r="AN20" s="422"/>
      <c r="AO20" s="422"/>
      <c r="AP20" s="422"/>
      <c r="AQ20" s="422"/>
      <c r="AR20" s="424"/>
    </row>
    <row r="21" spans="1:44" ht="29" customHeight="1" thickBot="1">
      <c r="E21" s="367"/>
      <c r="F21" s="421" t="str">
        <f>IF(F20="","",IF(A20&gt;$B$11,"",IF(CHOOSE(VLOOKUP(A20,演奏情報1!$B$32:$K$41,2,FALSE),$B$12,$B$13)=1,"",IF(VLOOKUP(A20,演奏情報1!$B$32:$K$41,4,FALSE)=F20,"",VLOOKUP(A20,演奏情報1!$B$32:$K$41,4,FALSE)))))</f>
        <v/>
      </c>
      <c r="G21" s="421"/>
      <c r="H21" s="421"/>
      <c r="I21" s="421"/>
      <c r="J21" s="421"/>
      <c r="K21" s="430"/>
      <c r="L21" s="430"/>
      <c r="M21" s="430"/>
      <c r="N21" s="373"/>
      <c r="O21" s="13" t="s">
        <v>4</v>
      </c>
      <c r="P21" s="431" t="str">
        <f>IF(F20="","",IF(A20&gt;$B$11,"",IF(OR(ISBLANK(VLOOKUP(A20,演奏情報1!$B$32:$K$41,6,FALSE)),VLOOKUP(A20,演奏情報1!$B$32:$K$41,6,FALSE)=""),"","("&amp;VLOOKUP(A20,演奏情報1!$B$32:$K$41,6,FALSE)&amp;")")))</f>
        <v/>
      </c>
      <c r="Q21" s="432"/>
      <c r="R21" s="432"/>
      <c r="S21" s="432"/>
      <c r="T21" s="432"/>
      <c r="U21" s="433"/>
      <c r="V21" s="435"/>
      <c r="W21" s="435"/>
      <c r="X21" s="435"/>
      <c r="Y21" s="14"/>
      <c r="Z21" s="15" t="s">
        <v>16</v>
      </c>
      <c r="AA21" s="14"/>
      <c r="AB21" s="16" t="s">
        <v>17</v>
      </c>
      <c r="AC21" s="17" t="s">
        <v>17</v>
      </c>
      <c r="AD21" s="419"/>
      <c r="AE21" s="423"/>
      <c r="AF21" s="425"/>
      <c r="AG21" s="419"/>
      <c r="AH21" s="423"/>
      <c r="AI21" s="425"/>
      <c r="AJ21" s="417"/>
      <c r="AK21" s="419"/>
      <c r="AL21" s="423"/>
      <c r="AM21" s="423"/>
      <c r="AN21" s="423"/>
      <c r="AO21" s="423"/>
      <c r="AP21" s="423"/>
      <c r="AQ21" s="423"/>
      <c r="AR21" s="425"/>
    </row>
    <row r="22" spans="1:44" ht="29" customHeight="1">
      <c r="A22" s="3">
        <f>A20+1</f>
        <v>2</v>
      </c>
      <c r="E22" s="366">
        <f>E20+1</f>
        <v>2</v>
      </c>
      <c r="F22" s="370" t="str">
        <f>IF(A22&gt;$B$11,"",IF(CHOOSE(VLOOKUP(A22,演奏情報1!$B$32:$K$41,2,FALSE),演奏情報1!$E$32,演奏情報1!$E$33)=0,"",CHOOSE(VLOOKUP(A22,演奏情報1!$B$32:$K$41,2,FALSE),演奏情報1!$E$32,演奏情報1!$E$33)))</f>
        <v/>
      </c>
      <c r="G22" s="370"/>
      <c r="H22" s="370"/>
      <c r="I22" s="370"/>
      <c r="J22" s="370"/>
      <c r="K22" s="371"/>
      <c r="L22" s="371"/>
      <c r="M22" s="371"/>
      <c r="N22" s="372" t="s">
        <v>5</v>
      </c>
      <c r="O22" s="11" t="s">
        <v>3</v>
      </c>
      <c r="P22" s="374" t="str">
        <f>IF(F22="","",IF(A22&gt;$B$11,"",IF(OR(ISBLANK(VLOOKUP(A22,演奏情報1!$B$32:$K$41,5,FALSE)),VLOOKUP(A22,演奏情報1!$B$32:$K$41,5,FALSE)=" "),"",VLOOKUP(A22,演奏情報1!$B$32:$K$41,5,FALSE))))</f>
        <v/>
      </c>
      <c r="Q22" s="375"/>
      <c r="R22" s="375"/>
      <c r="S22" s="375"/>
      <c r="T22" s="375"/>
      <c r="U22" s="376"/>
      <c r="V22" s="434" t="str">
        <f>IF(F22="","",団体情報!$D$7)</f>
        <v/>
      </c>
      <c r="W22" s="434"/>
      <c r="X22" s="434"/>
      <c r="Y22" s="368" t="str">
        <f>IF(F22="","",IF(A22&gt;$B$11,"",IF(OR(ISBLANK(VLOOKUP(A22,演奏情報1!$B$32:$K$41,7,FALSE)),VLOOKUP(A22,演奏情報1!$B$32:$K$41,7,FALSE)=" "),"",VLOOKUP(A22,演奏情報1!$B$32:$K$41,7,FALSE))))</f>
        <v/>
      </c>
      <c r="Z22" s="436"/>
      <c r="AA22" s="368" t="str">
        <f>IF(F22="","",1)</f>
        <v/>
      </c>
      <c r="AB22" s="369"/>
      <c r="AC22" s="12"/>
      <c r="AD22" s="418"/>
      <c r="AE22" s="422"/>
      <c r="AF22" s="424"/>
      <c r="AG22" s="418"/>
      <c r="AH22" s="422"/>
      <c r="AI22" s="424"/>
      <c r="AJ22" s="416"/>
      <c r="AK22" s="418"/>
      <c r="AL22" s="422"/>
      <c r="AM22" s="422"/>
      <c r="AN22" s="422"/>
      <c r="AO22" s="422"/>
      <c r="AP22" s="422"/>
      <c r="AQ22" s="422"/>
      <c r="AR22" s="424"/>
    </row>
    <row r="23" spans="1:44" ht="29" customHeight="1" thickBot="1">
      <c r="E23" s="367"/>
      <c r="F23" s="421" t="str">
        <f>IF(F22="","",IF(A22&gt;$B$11,"",IF(CHOOSE(VLOOKUP(A22,演奏情報1!$B$32:$K$41,2,FALSE),$B$12,$B$13)=1,"",IF(VLOOKUP(A22,演奏情報1!$B$32:$K$41,4,FALSE)=F22,"",VLOOKUP(A22,演奏情報1!$B$32:$K$41,4,FALSE)))))</f>
        <v/>
      </c>
      <c r="G23" s="421"/>
      <c r="H23" s="421"/>
      <c r="I23" s="421"/>
      <c r="J23" s="421"/>
      <c r="K23" s="430"/>
      <c r="L23" s="430"/>
      <c r="M23" s="430"/>
      <c r="N23" s="373"/>
      <c r="O23" s="13" t="s">
        <v>4</v>
      </c>
      <c r="P23" s="431" t="str">
        <f>IF(F22="","",IF(A22&gt;$B$11,"",IF(OR(ISBLANK(VLOOKUP(A22,演奏情報1!$B$32:$K$41,6,FALSE)),VLOOKUP(A22,演奏情報1!$B$32:$K$41,6,FALSE)=""),"","("&amp;VLOOKUP(A22,演奏情報1!$B$32:$K$41,6,FALSE)&amp;")")))</f>
        <v/>
      </c>
      <c r="Q23" s="432"/>
      <c r="R23" s="432"/>
      <c r="S23" s="432"/>
      <c r="T23" s="432"/>
      <c r="U23" s="433"/>
      <c r="V23" s="435"/>
      <c r="W23" s="435"/>
      <c r="X23" s="435"/>
      <c r="Y23" s="14"/>
      <c r="Z23" s="15" t="s">
        <v>16</v>
      </c>
      <c r="AA23" s="14"/>
      <c r="AB23" s="16" t="s">
        <v>17</v>
      </c>
      <c r="AC23" s="17" t="s">
        <v>17</v>
      </c>
      <c r="AD23" s="419"/>
      <c r="AE23" s="423"/>
      <c r="AF23" s="425"/>
      <c r="AG23" s="419"/>
      <c r="AH23" s="423"/>
      <c r="AI23" s="425"/>
      <c r="AJ23" s="417"/>
      <c r="AK23" s="419"/>
      <c r="AL23" s="423"/>
      <c r="AM23" s="423"/>
      <c r="AN23" s="423"/>
      <c r="AO23" s="423"/>
      <c r="AP23" s="423"/>
      <c r="AQ23" s="423"/>
      <c r="AR23" s="425"/>
    </row>
    <row r="24" spans="1:44" ht="29" customHeight="1">
      <c r="A24" s="3">
        <f>A22+1</f>
        <v>3</v>
      </c>
      <c r="E24" s="366">
        <f>E22+1</f>
        <v>3</v>
      </c>
      <c r="F24" s="370" t="str">
        <f>IF(A24&gt;$B$11,"",IF(CHOOSE(VLOOKUP(A24,演奏情報1!$B$32:$K$41,2,FALSE),演奏情報1!$E$32,演奏情報1!$E$33)=0,"",CHOOSE(VLOOKUP(A24,演奏情報1!$B$32:$K$41,2,FALSE),演奏情報1!$E$32,演奏情報1!$E$33)))</f>
        <v/>
      </c>
      <c r="G24" s="370"/>
      <c r="H24" s="370"/>
      <c r="I24" s="370"/>
      <c r="J24" s="370"/>
      <c r="K24" s="371"/>
      <c r="L24" s="371"/>
      <c r="M24" s="371"/>
      <c r="N24" s="372" t="s">
        <v>5</v>
      </c>
      <c r="O24" s="11" t="s">
        <v>3</v>
      </c>
      <c r="P24" s="374" t="str">
        <f>IF(F24="","",IF(A24&gt;$B$11,"",IF(OR(ISBLANK(VLOOKUP(A24,演奏情報1!$B$32:$K$41,5,FALSE)),VLOOKUP(A24,演奏情報1!$B$32:$K$41,5,FALSE)=" "),"",VLOOKUP(A24,演奏情報1!$B$32:$K$41,5,FALSE))))</f>
        <v/>
      </c>
      <c r="Q24" s="375"/>
      <c r="R24" s="375"/>
      <c r="S24" s="375"/>
      <c r="T24" s="375"/>
      <c r="U24" s="376"/>
      <c r="V24" s="434" t="str">
        <f>IF(F24="","",団体情報!$D$7)</f>
        <v/>
      </c>
      <c r="W24" s="434"/>
      <c r="X24" s="434"/>
      <c r="Y24" s="368" t="str">
        <f>IF(F24="","",IF(A24&gt;$B$11,"",IF(OR(ISBLANK(VLOOKUP(A24,演奏情報1!$B$32:$K$41,7,FALSE)),VLOOKUP(A24,演奏情報1!$B$32:$K$41,7,FALSE)=" "),"",VLOOKUP(A24,演奏情報1!$B$32:$K$41,7,FALSE))))</f>
        <v/>
      </c>
      <c r="Z24" s="436"/>
      <c r="AA24" s="368" t="str">
        <f>IF(F24="","",1)</f>
        <v/>
      </c>
      <c r="AB24" s="369"/>
      <c r="AC24" s="12"/>
      <c r="AD24" s="418"/>
      <c r="AE24" s="422"/>
      <c r="AF24" s="424"/>
      <c r="AG24" s="418"/>
      <c r="AH24" s="422"/>
      <c r="AI24" s="424"/>
      <c r="AJ24" s="416"/>
      <c r="AK24" s="418"/>
      <c r="AL24" s="422"/>
      <c r="AM24" s="422"/>
      <c r="AN24" s="422"/>
      <c r="AO24" s="422"/>
      <c r="AP24" s="422"/>
      <c r="AQ24" s="422"/>
      <c r="AR24" s="424"/>
    </row>
    <row r="25" spans="1:44" ht="29" customHeight="1" thickBot="1">
      <c r="E25" s="367"/>
      <c r="F25" s="421" t="str">
        <f>IF(F24="","",IF(A24&gt;$B$11,"",IF(CHOOSE(VLOOKUP(A24,演奏情報1!$B$32:$K$41,2,FALSE),$B$12,$B$13)=1,"",IF(VLOOKUP(A24,演奏情報1!$B$32:$K$41,4,FALSE)=F24,"",VLOOKUP(A24,演奏情報1!$B$32:$K$41,4,FALSE)))))</f>
        <v/>
      </c>
      <c r="G25" s="421"/>
      <c r="H25" s="421"/>
      <c r="I25" s="421"/>
      <c r="J25" s="421"/>
      <c r="K25" s="430"/>
      <c r="L25" s="430"/>
      <c r="M25" s="430"/>
      <c r="N25" s="373"/>
      <c r="O25" s="13" t="s">
        <v>4</v>
      </c>
      <c r="P25" s="431" t="str">
        <f>IF(F24="","",IF(A24&gt;$B$11,"",IF(OR(ISBLANK(VLOOKUP(A24,演奏情報1!$B$32:$K$41,6,FALSE)),VLOOKUP(A24,演奏情報1!$B$32:$K$41,6,FALSE)=""),"","("&amp;VLOOKUP(A24,演奏情報1!$B$32:$K$41,6,FALSE)&amp;")")))</f>
        <v/>
      </c>
      <c r="Q25" s="432"/>
      <c r="R25" s="432"/>
      <c r="S25" s="432"/>
      <c r="T25" s="432"/>
      <c r="U25" s="433"/>
      <c r="V25" s="435"/>
      <c r="W25" s="435"/>
      <c r="X25" s="435"/>
      <c r="Y25" s="14"/>
      <c r="Z25" s="15" t="s">
        <v>16</v>
      </c>
      <c r="AA25" s="14"/>
      <c r="AB25" s="16" t="s">
        <v>17</v>
      </c>
      <c r="AC25" s="17" t="s">
        <v>17</v>
      </c>
      <c r="AD25" s="419"/>
      <c r="AE25" s="423"/>
      <c r="AF25" s="425"/>
      <c r="AG25" s="419"/>
      <c r="AH25" s="423"/>
      <c r="AI25" s="425"/>
      <c r="AJ25" s="417"/>
      <c r="AK25" s="419"/>
      <c r="AL25" s="423"/>
      <c r="AM25" s="423"/>
      <c r="AN25" s="423"/>
      <c r="AO25" s="423"/>
      <c r="AP25" s="423"/>
      <c r="AQ25" s="423"/>
      <c r="AR25" s="425"/>
    </row>
    <row r="26" spans="1:44" ht="29" customHeight="1">
      <c r="A26" s="3">
        <f>A24+1</f>
        <v>4</v>
      </c>
      <c r="E26" s="366">
        <f>E24+1</f>
        <v>4</v>
      </c>
      <c r="F26" s="370" t="str">
        <f>IF(A26&gt;$B$11,"",IF(CHOOSE(VLOOKUP(A26,演奏情報1!$B$32:$K$41,2,FALSE),演奏情報1!$E$32,演奏情報1!$E$33)=0,"",CHOOSE(VLOOKUP(A26,演奏情報1!$B$32:$K$41,2,FALSE),演奏情報1!$E$32,演奏情報1!$E$33)))</f>
        <v/>
      </c>
      <c r="G26" s="370"/>
      <c r="H26" s="370"/>
      <c r="I26" s="370"/>
      <c r="J26" s="370"/>
      <c r="K26" s="371"/>
      <c r="L26" s="371"/>
      <c r="M26" s="371"/>
      <c r="N26" s="372" t="s">
        <v>5</v>
      </c>
      <c r="O26" s="11" t="s">
        <v>3</v>
      </c>
      <c r="P26" s="374" t="str">
        <f>IF(F26="","",IF(A26&gt;$B$11,"",IF(OR(ISBLANK(VLOOKUP(A26,演奏情報1!$B$32:$K$41,5,FALSE)),VLOOKUP(A26,演奏情報1!$B$32:$K$41,5,FALSE)=" "),"",VLOOKUP(A26,演奏情報1!$B$32:$K$41,5,FALSE))))</f>
        <v/>
      </c>
      <c r="Q26" s="375"/>
      <c r="R26" s="375"/>
      <c r="S26" s="375"/>
      <c r="T26" s="375"/>
      <c r="U26" s="376"/>
      <c r="V26" s="434" t="str">
        <f>IF(F26="","",団体情報!$D$7)</f>
        <v/>
      </c>
      <c r="W26" s="434"/>
      <c r="X26" s="434"/>
      <c r="Y26" s="368" t="str">
        <f>IF(F26="","",IF(A26&gt;$B$11,"",IF(OR(ISBLANK(VLOOKUP(A26,演奏情報1!$B$32:$K$41,7,FALSE)),VLOOKUP(A26,演奏情報1!$B$32:$K$41,7,FALSE)=" "),"",VLOOKUP(A26,演奏情報1!$B$32:$K$41,7,FALSE))))</f>
        <v/>
      </c>
      <c r="Z26" s="436"/>
      <c r="AA26" s="368" t="str">
        <f>IF(F26="","",1)</f>
        <v/>
      </c>
      <c r="AB26" s="369"/>
      <c r="AC26" s="12"/>
      <c r="AD26" s="418"/>
      <c r="AE26" s="422"/>
      <c r="AF26" s="424"/>
      <c r="AG26" s="418"/>
      <c r="AH26" s="422"/>
      <c r="AI26" s="424"/>
      <c r="AJ26" s="416"/>
      <c r="AK26" s="418"/>
      <c r="AL26" s="422"/>
      <c r="AM26" s="422"/>
      <c r="AN26" s="422"/>
      <c r="AO26" s="422"/>
      <c r="AP26" s="422"/>
      <c r="AQ26" s="422"/>
      <c r="AR26" s="424"/>
    </row>
    <row r="27" spans="1:44" ht="29" customHeight="1" thickBot="1">
      <c r="E27" s="367"/>
      <c r="F27" s="421" t="str">
        <f>IF(F26="","",IF(A26&gt;$B$11,"",IF(CHOOSE(VLOOKUP(A26,演奏情報1!$B$32:$K$41,2,FALSE),$B$12,$B$13)=1,"",IF(VLOOKUP(A26,演奏情報1!$B$32:$K$41,4,FALSE)=F26,"",VLOOKUP(A26,演奏情報1!$B$32:$K$41,4,FALSE)))))</f>
        <v/>
      </c>
      <c r="G27" s="421"/>
      <c r="H27" s="421"/>
      <c r="I27" s="421"/>
      <c r="J27" s="421"/>
      <c r="K27" s="430"/>
      <c r="L27" s="430"/>
      <c r="M27" s="430"/>
      <c r="N27" s="373"/>
      <c r="O27" s="13" t="s">
        <v>4</v>
      </c>
      <c r="P27" s="431" t="str">
        <f>IF(F26="","",IF(A26&gt;$B$11,"",IF(OR(ISBLANK(VLOOKUP(A26,演奏情報1!$B$32:$K$41,6,FALSE)),VLOOKUP(A26,演奏情報1!$B$32:$K$41,6,FALSE)=""),"","("&amp;VLOOKUP(A26,演奏情報1!$B$32:$K$41,6,FALSE)&amp;")")))</f>
        <v/>
      </c>
      <c r="Q27" s="432"/>
      <c r="R27" s="432"/>
      <c r="S27" s="432"/>
      <c r="T27" s="432"/>
      <c r="U27" s="433"/>
      <c r="V27" s="435"/>
      <c r="W27" s="435"/>
      <c r="X27" s="435"/>
      <c r="Y27" s="14"/>
      <c r="Z27" s="15" t="s">
        <v>16</v>
      </c>
      <c r="AA27" s="14"/>
      <c r="AB27" s="16" t="s">
        <v>17</v>
      </c>
      <c r="AC27" s="17" t="s">
        <v>17</v>
      </c>
      <c r="AD27" s="419"/>
      <c r="AE27" s="423"/>
      <c r="AF27" s="425"/>
      <c r="AG27" s="419"/>
      <c r="AH27" s="423"/>
      <c r="AI27" s="425"/>
      <c r="AJ27" s="417"/>
      <c r="AK27" s="419"/>
      <c r="AL27" s="423"/>
      <c r="AM27" s="423"/>
      <c r="AN27" s="423"/>
      <c r="AO27" s="423"/>
      <c r="AP27" s="423"/>
      <c r="AQ27" s="423"/>
      <c r="AR27" s="425"/>
    </row>
    <row r="28" spans="1:44" ht="29" customHeight="1">
      <c r="A28" s="3">
        <f>A26+1</f>
        <v>5</v>
      </c>
      <c r="E28" s="366">
        <f>E26+1</f>
        <v>5</v>
      </c>
      <c r="F28" s="370" t="str">
        <f>IF(A28&gt;$B$11,"",IF(CHOOSE(VLOOKUP(A28,演奏情報1!$B$32:$K$41,2,FALSE),演奏情報1!$E$32,演奏情報1!$E$33)=0,"",CHOOSE(VLOOKUP(A28,演奏情報1!$B$32:$K$41,2,FALSE),演奏情報1!$E$32,演奏情報1!$E$33)))</f>
        <v/>
      </c>
      <c r="G28" s="370"/>
      <c r="H28" s="370"/>
      <c r="I28" s="370"/>
      <c r="J28" s="370"/>
      <c r="K28" s="371"/>
      <c r="L28" s="371"/>
      <c r="M28" s="371"/>
      <c r="N28" s="372" t="s">
        <v>5</v>
      </c>
      <c r="O28" s="11" t="s">
        <v>3</v>
      </c>
      <c r="P28" s="374" t="str">
        <f>IF(F28="","",IF(A28&gt;$B$11,"",IF(OR(ISBLANK(VLOOKUP(A28,演奏情報1!$B$32:$K$41,5,FALSE)),VLOOKUP(A28,演奏情報1!$B$32:$K$41,5,FALSE)=" "),"",VLOOKUP(A28,演奏情報1!$B$32:$K$41,5,FALSE))))</f>
        <v/>
      </c>
      <c r="Q28" s="375"/>
      <c r="R28" s="375"/>
      <c r="S28" s="375"/>
      <c r="T28" s="375"/>
      <c r="U28" s="376"/>
      <c r="V28" s="434" t="str">
        <f>IF(F28="","",団体情報!$D$7)</f>
        <v/>
      </c>
      <c r="W28" s="434"/>
      <c r="X28" s="434"/>
      <c r="Y28" s="368" t="str">
        <f>IF(F28="","",IF(A28&gt;$B$11,"",IF(OR(ISBLANK(VLOOKUP(A28,演奏情報1!$B$32:$K$41,7,FALSE)),VLOOKUP(A28,演奏情報1!$B$32:$K$41,7,FALSE)=" "),"",VLOOKUP(A28,演奏情報1!$B$32:$K$41,7,FALSE))))</f>
        <v/>
      </c>
      <c r="Z28" s="436"/>
      <c r="AA28" s="368" t="str">
        <f>IF(F28="","",1)</f>
        <v/>
      </c>
      <c r="AB28" s="369"/>
      <c r="AC28" s="12"/>
      <c r="AD28" s="418"/>
      <c r="AE28" s="422"/>
      <c r="AF28" s="424"/>
      <c r="AG28" s="418"/>
      <c r="AH28" s="422"/>
      <c r="AI28" s="424"/>
      <c r="AJ28" s="416"/>
      <c r="AK28" s="418"/>
      <c r="AL28" s="422"/>
      <c r="AM28" s="422"/>
      <c r="AN28" s="422"/>
      <c r="AO28" s="422"/>
      <c r="AP28" s="422"/>
      <c r="AQ28" s="422"/>
      <c r="AR28" s="424"/>
    </row>
    <row r="29" spans="1:44" ht="29" customHeight="1" thickBot="1">
      <c r="E29" s="367"/>
      <c r="F29" s="421" t="str">
        <f>IF(F28="","",IF(A28&gt;$B$11,"",IF(CHOOSE(VLOOKUP(A28,演奏情報1!$B$32:$K$41,2,FALSE),$B$12,$B$13)=1,"",IF(VLOOKUP(A28,演奏情報1!$B$32:$K$41,4,FALSE)=F28,"",VLOOKUP(A28,演奏情報1!$B$32:$K$41,4,FALSE)))))</f>
        <v/>
      </c>
      <c r="G29" s="421"/>
      <c r="H29" s="421"/>
      <c r="I29" s="421"/>
      <c r="J29" s="421"/>
      <c r="K29" s="430"/>
      <c r="L29" s="430"/>
      <c r="M29" s="430"/>
      <c r="N29" s="373"/>
      <c r="O29" s="13" t="s">
        <v>4</v>
      </c>
      <c r="P29" s="431" t="str">
        <f>IF(F28="","",IF(A28&gt;$B$11,"",IF(OR(ISBLANK(VLOOKUP(A28,演奏情報1!$B$32:$K$41,6,FALSE)),VLOOKUP(A28,演奏情報1!$B$32:$K$41,6,FALSE)=""),"","("&amp;VLOOKUP(A28,演奏情報1!$B$32:$K$41,6,FALSE)&amp;")")))</f>
        <v/>
      </c>
      <c r="Q29" s="432"/>
      <c r="R29" s="432"/>
      <c r="S29" s="432"/>
      <c r="T29" s="432"/>
      <c r="U29" s="433"/>
      <c r="V29" s="435"/>
      <c r="W29" s="435"/>
      <c r="X29" s="435"/>
      <c r="Y29" s="14"/>
      <c r="Z29" s="15" t="s">
        <v>16</v>
      </c>
      <c r="AA29" s="14"/>
      <c r="AB29" s="16" t="s">
        <v>17</v>
      </c>
      <c r="AC29" s="17" t="s">
        <v>17</v>
      </c>
      <c r="AD29" s="419"/>
      <c r="AE29" s="423"/>
      <c r="AF29" s="425"/>
      <c r="AG29" s="419"/>
      <c r="AH29" s="423"/>
      <c r="AI29" s="425"/>
      <c r="AJ29" s="417"/>
      <c r="AK29" s="419"/>
      <c r="AL29" s="423"/>
      <c r="AM29" s="423"/>
      <c r="AN29" s="423"/>
      <c r="AO29" s="423"/>
      <c r="AP29" s="423"/>
      <c r="AQ29" s="423"/>
      <c r="AR29" s="425"/>
    </row>
    <row r="30" spans="1:44" ht="29" customHeight="1">
      <c r="A30" s="3">
        <f>A28+1</f>
        <v>6</v>
      </c>
      <c r="E30" s="366">
        <f>E28+1</f>
        <v>6</v>
      </c>
      <c r="F30" s="370" t="str">
        <f>IF(A30&gt;$B$11,"",IF(CHOOSE(VLOOKUP(A30,演奏情報1!$B$32:$K$41,2,FALSE),演奏情報1!$E$32,演奏情報1!$E$33)=0,"",CHOOSE(VLOOKUP(A30,演奏情報1!$B$32:$K$41,2,FALSE),演奏情報1!$E$32,演奏情報1!$E$33)))</f>
        <v/>
      </c>
      <c r="G30" s="370"/>
      <c r="H30" s="370"/>
      <c r="I30" s="370"/>
      <c r="J30" s="370"/>
      <c r="K30" s="371"/>
      <c r="L30" s="371"/>
      <c r="M30" s="371"/>
      <c r="N30" s="372" t="s">
        <v>5</v>
      </c>
      <c r="O30" s="11" t="s">
        <v>3</v>
      </c>
      <c r="P30" s="374" t="str">
        <f>IF(F30="","",IF(A30&gt;$B$11,"",IF(OR(ISBLANK(VLOOKUP(A30,演奏情報1!$B$32:$K$41,5,FALSE)),VLOOKUP(A30,演奏情報1!$B$32:$K$41,5,FALSE)=" "),"",VLOOKUP(A30,演奏情報1!$B$32:$K$41,5,FALSE))))</f>
        <v/>
      </c>
      <c r="Q30" s="375"/>
      <c r="R30" s="375"/>
      <c r="S30" s="375"/>
      <c r="T30" s="375"/>
      <c r="U30" s="376"/>
      <c r="V30" s="434" t="str">
        <f>IF(F30="","",団体情報!$D$7)</f>
        <v/>
      </c>
      <c r="W30" s="434"/>
      <c r="X30" s="434"/>
      <c r="Y30" s="368" t="str">
        <f>IF(F30="","",IF(A30&gt;$B$11,"",IF(OR(ISBLANK(VLOOKUP(A30,演奏情報1!$B$32:$K$41,7,FALSE)),VLOOKUP(A30,演奏情報1!$B$32:$K$41,7,FALSE)=" "),"",VLOOKUP(A30,演奏情報1!$B$32:$K$41,7,FALSE))))</f>
        <v/>
      </c>
      <c r="Z30" s="436"/>
      <c r="AA30" s="368" t="str">
        <f>IF(F30="","",1)</f>
        <v/>
      </c>
      <c r="AB30" s="369"/>
      <c r="AC30" s="12"/>
      <c r="AD30" s="418"/>
      <c r="AE30" s="422"/>
      <c r="AF30" s="424"/>
      <c r="AG30" s="418"/>
      <c r="AH30" s="422"/>
      <c r="AI30" s="424"/>
      <c r="AJ30" s="416"/>
      <c r="AK30" s="418"/>
      <c r="AL30" s="422"/>
      <c r="AM30" s="422"/>
      <c r="AN30" s="422"/>
      <c r="AO30" s="422"/>
      <c r="AP30" s="422"/>
      <c r="AQ30" s="422"/>
      <c r="AR30" s="424"/>
    </row>
    <row r="31" spans="1:44" ht="29" customHeight="1" thickBot="1">
      <c r="E31" s="367"/>
      <c r="F31" s="421" t="str">
        <f>IF(F30="","",IF(A30&gt;$B$11,"",IF(CHOOSE(VLOOKUP(A30,演奏情報1!$B$32:$K$41,2,FALSE),$B$12,$B$13)=1,"",IF(VLOOKUP(A30,演奏情報1!$B$32:$K$41,4,FALSE)=F30,"",VLOOKUP(A30,演奏情報1!$B$32:$K$41,4,FALSE)))))</f>
        <v/>
      </c>
      <c r="G31" s="421"/>
      <c r="H31" s="421"/>
      <c r="I31" s="421"/>
      <c r="J31" s="421"/>
      <c r="K31" s="430"/>
      <c r="L31" s="430"/>
      <c r="M31" s="430"/>
      <c r="N31" s="373"/>
      <c r="O31" s="13" t="s">
        <v>4</v>
      </c>
      <c r="P31" s="431" t="str">
        <f>IF(F30="","",IF(A30&gt;$B$11,"",IF(OR(ISBLANK(VLOOKUP(A30,演奏情報1!$B$32:$K$41,6,FALSE)),VLOOKUP(A30,演奏情報1!$B$32:$K$41,6,FALSE)=""),"","("&amp;VLOOKUP(A30,演奏情報1!$B$32:$K$41,6,FALSE)&amp;")")))</f>
        <v/>
      </c>
      <c r="Q31" s="432"/>
      <c r="R31" s="432"/>
      <c r="S31" s="432"/>
      <c r="T31" s="432"/>
      <c r="U31" s="433"/>
      <c r="V31" s="435"/>
      <c r="W31" s="435"/>
      <c r="X31" s="435"/>
      <c r="Y31" s="14"/>
      <c r="Z31" s="15" t="s">
        <v>16</v>
      </c>
      <c r="AA31" s="14"/>
      <c r="AB31" s="16" t="s">
        <v>17</v>
      </c>
      <c r="AC31" s="17" t="s">
        <v>17</v>
      </c>
      <c r="AD31" s="419"/>
      <c r="AE31" s="423"/>
      <c r="AF31" s="425"/>
      <c r="AG31" s="419"/>
      <c r="AH31" s="423"/>
      <c r="AI31" s="425"/>
      <c r="AJ31" s="417"/>
      <c r="AK31" s="419"/>
      <c r="AL31" s="423"/>
      <c r="AM31" s="423"/>
      <c r="AN31" s="423"/>
      <c r="AO31" s="423"/>
      <c r="AP31" s="423"/>
      <c r="AQ31" s="423"/>
      <c r="AR31" s="425"/>
    </row>
    <row r="32" spans="1:44" ht="29" customHeight="1">
      <c r="A32" s="3">
        <f>A30+1</f>
        <v>7</v>
      </c>
      <c r="E32" s="366">
        <f>E30+1</f>
        <v>7</v>
      </c>
      <c r="F32" s="370" t="str">
        <f>IF(A32&gt;$B$11,"",IF(CHOOSE(VLOOKUP(A32,演奏情報1!$B$32:$K$41,2,FALSE),演奏情報1!$E$32,演奏情報1!$E$33)=0,"",CHOOSE(VLOOKUP(A32,演奏情報1!$B$32:$K$41,2,FALSE),演奏情報1!$E$32,演奏情報1!$E$33)))</f>
        <v/>
      </c>
      <c r="G32" s="370"/>
      <c r="H32" s="370"/>
      <c r="I32" s="370"/>
      <c r="J32" s="370"/>
      <c r="K32" s="371"/>
      <c r="L32" s="371"/>
      <c r="M32" s="371"/>
      <c r="N32" s="372" t="s">
        <v>5</v>
      </c>
      <c r="O32" s="11" t="s">
        <v>3</v>
      </c>
      <c r="P32" s="374" t="str">
        <f>IF(F32="","",IF(A32&gt;$B$11,"",IF(OR(ISBLANK(VLOOKUP(A32,演奏情報1!$B$32:$K$41,5,FALSE)),VLOOKUP(A32,演奏情報1!$B$32:$K$41,5,FALSE)=" "),"",VLOOKUP(A32,演奏情報1!$B$32:$K$41,5,FALSE))))</f>
        <v/>
      </c>
      <c r="Q32" s="375"/>
      <c r="R32" s="375"/>
      <c r="S32" s="375"/>
      <c r="T32" s="375"/>
      <c r="U32" s="376"/>
      <c r="V32" s="434" t="str">
        <f>IF(F32="","",団体情報!$D$7)</f>
        <v/>
      </c>
      <c r="W32" s="434"/>
      <c r="X32" s="434"/>
      <c r="Y32" s="368" t="str">
        <f>IF(F32="","",IF(A32&gt;$B$11,"",IF(OR(ISBLANK(VLOOKUP(A32,演奏情報1!$B$32:$K$41,7,FALSE)),VLOOKUP(A32,演奏情報1!$B$32:$K$41,7,FALSE)=" "),"",VLOOKUP(A32,演奏情報1!$B$32:$K$41,7,FALSE))))</f>
        <v/>
      </c>
      <c r="Z32" s="436"/>
      <c r="AA32" s="368" t="str">
        <f>IF(F32="","",1)</f>
        <v/>
      </c>
      <c r="AB32" s="369"/>
      <c r="AC32" s="12"/>
      <c r="AD32" s="418"/>
      <c r="AE32" s="422"/>
      <c r="AF32" s="424"/>
      <c r="AG32" s="418"/>
      <c r="AH32" s="422"/>
      <c r="AI32" s="424"/>
      <c r="AJ32" s="416"/>
      <c r="AK32" s="418"/>
      <c r="AL32" s="422"/>
      <c r="AM32" s="422"/>
      <c r="AN32" s="422"/>
      <c r="AO32" s="422"/>
      <c r="AP32" s="422"/>
      <c r="AQ32" s="422"/>
      <c r="AR32" s="424"/>
    </row>
    <row r="33" spans="1:45" ht="29" customHeight="1" thickBot="1">
      <c r="E33" s="367"/>
      <c r="F33" s="421" t="str">
        <f>IF(F32="","",IF(A32&gt;$B$11,"",IF(CHOOSE(VLOOKUP(A32,演奏情報1!$B$32:$K$41,2,FALSE),$B$12,$B$13)=1,"",IF(VLOOKUP(A32,演奏情報1!$B$32:$K$41,4,FALSE)=F32,"",VLOOKUP(A32,演奏情報1!$B$32:$K$41,4,FALSE)))))</f>
        <v/>
      </c>
      <c r="G33" s="421"/>
      <c r="H33" s="421"/>
      <c r="I33" s="421"/>
      <c r="J33" s="421"/>
      <c r="K33" s="430"/>
      <c r="L33" s="430"/>
      <c r="M33" s="430"/>
      <c r="N33" s="373"/>
      <c r="O33" s="13" t="s">
        <v>4</v>
      </c>
      <c r="P33" s="431" t="str">
        <f>IF(F32="","",IF(A32&gt;$B$11,"",IF(OR(ISBLANK(VLOOKUP(A32,演奏情報1!$B$32:$K$41,6,FALSE)),VLOOKUP(A32,演奏情報1!$B$32:$K$41,6,FALSE)=""),"","("&amp;VLOOKUP(A32,演奏情報1!$B$32:$K$41,6,FALSE)&amp;")")))</f>
        <v/>
      </c>
      <c r="Q33" s="432"/>
      <c r="R33" s="432"/>
      <c r="S33" s="432"/>
      <c r="T33" s="432"/>
      <c r="U33" s="433"/>
      <c r="V33" s="435"/>
      <c r="W33" s="435"/>
      <c r="X33" s="435"/>
      <c r="Y33" s="14"/>
      <c r="Z33" s="15" t="s">
        <v>16</v>
      </c>
      <c r="AA33" s="14"/>
      <c r="AB33" s="16" t="s">
        <v>17</v>
      </c>
      <c r="AC33" s="17" t="s">
        <v>17</v>
      </c>
      <c r="AD33" s="419"/>
      <c r="AE33" s="423"/>
      <c r="AF33" s="425"/>
      <c r="AG33" s="419"/>
      <c r="AH33" s="423"/>
      <c r="AI33" s="425"/>
      <c r="AJ33" s="417"/>
      <c r="AK33" s="419"/>
      <c r="AL33" s="423"/>
      <c r="AM33" s="423"/>
      <c r="AN33" s="423"/>
      <c r="AO33" s="423"/>
      <c r="AP33" s="423"/>
      <c r="AQ33" s="423"/>
      <c r="AR33" s="425"/>
    </row>
    <row r="34" spans="1:45" ht="29" customHeight="1">
      <c r="A34" s="3">
        <f>A32+1</f>
        <v>8</v>
      </c>
      <c r="E34" s="366">
        <f>E32+1</f>
        <v>8</v>
      </c>
      <c r="F34" s="370" t="str">
        <f>IF(A34&gt;$B$11,"",IF(CHOOSE(VLOOKUP(A34,演奏情報1!$B$32:$K$41,2,FALSE),演奏情報1!$E$32,演奏情報1!$E$33)=0,"",CHOOSE(VLOOKUP(A34,演奏情報1!$B$32:$K$41,2,FALSE),演奏情報1!$E$32,演奏情報1!$E$33)))</f>
        <v/>
      </c>
      <c r="G34" s="370"/>
      <c r="H34" s="370"/>
      <c r="I34" s="370"/>
      <c r="J34" s="370"/>
      <c r="K34" s="371"/>
      <c r="L34" s="371"/>
      <c r="M34" s="371"/>
      <c r="N34" s="372" t="s">
        <v>5</v>
      </c>
      <c r="O34" s="11" t="s">
        <v>3</v>
      </c>
      <c r="P34" s="374" t="str">
        <f>IF(F34="","",IF(A34&gt;$B$11,"",IF(OR(ISBLANK(VLOOKUP(A34,演奏情報1!$B$32:$K$41,5,FALSE)),VLOOKUP(A34,演奏情報1!$B$32:$K$41,5,FALSE)=" "),"",VLOOKUP(A34,演奏情報1!$B$32:$K$41,5,FALSE))))</f>
        <v/>
      </c>
      <c r="Q34" s="375"/>
      <c r="R34" s="375"/>
      <c r="S34" s="375"/>
      <c r="T34" s="375"/>
      <c r="U34" s="376"/>
      <c r="V34" s="434" t="str">
        <f>IF(F34="","",団体情報!$D$7)</f>
        <v/>
      </c>
      <c r="W34" s="434"/>
      <c r="X34" s="434"/>
      <c r="Y34" s="368" t="str">
        <f>IF(F34="","",IF(A34&gt;$B$11,"",IF(OR(ISBLANK(VLOOKUP(A34,演奏情報1!$B$32:$K$41,7,FALSE)),VLOOKUP(A34,演奏情報1!$B$32:$K$41,7,FALSE)=" "),"",VLOOKUP(A34,演奏情報1!$B$32:$K$41,7,FALSE))))</f>
        <v/>
      </c>
      <c r="Z34" s="436"/>
      <c r="AA34" s="368" t="str">
        <f>IF(F34="","",1)</f>
        <v/>
      </c>
      <c r="AB34" s="369"/>
      <c r="AC34" s="12"/>
      <c r="AD34" s="418"/>
      <c r="AE34" s="422"/>
      <c r="AF34" s="424"/>
      <c r="AG34" s="418"/>
      <c r="AH34" s="422"/>
      <c r="AI34" s="424"/>
      <c r="AJ34" s="416"/>
      <c r="AK34" s="418"/>
      <c r="AL34" s="422"/>
      <c r="AM34" s="422"/>
      <c r="AN34" s="422"/>
      <c r="AO34" s="422"/>
      <c r="AP34" s="422"/>
      <c r="AQ34" s="422"/>
      <c r="AR34" s="424"/>
    </row>
    <row r="35" spans="1:45" ht="29" customHeight="1" thickBot="1">
      <c r="E35" s="367"/>
      <c r="F35" s="421" t="str">
        <f>IF(F34="","",IF(A34&gt;$B$11,"",IF(CHOOSE(VLOOKUP(A34,演奏情報1!$B$32:$K$41,2,FALSE),$B$12,$B$13)=1,"",IF(VLOOKUP(A34,演奏情報1!$B$32:$K$41,4,FALSE)=F34,"",VLOOKUP(A34,演奏情報1!$B$32:$K$41,4,FALSE)))))</f>
        <v/>
      </c>
      <c r="G35" s="421"/>
      <c r="H35" s="421"/>
      <c r="I35" s="421"/>
      <c r="J35" s="421"/>
      <c r="K35" s="430"/>
      <c r="L35" s="430"/>
      <c r="M35" s="430"/>
      <c r="N35" s="373"/>
      <c r="O35" s="13" t="s">
        <v>4</v>
      </c>
      <c r="P35" s="431" t="str">
        <f>IF(F34="","",IF(A34&gt;$B$11,"",IF(OR(ISBLANK(VLOOKUP(A34,演奏情報1!$B$32:$K$41,6,FALSE)),VLOOKUP(A34,演奏情報1!$B$32:$K$41,6,FALSE)=""),"","("&amp;VLOOKUP(A34,演奏情報1!$B$32:$K$41,6,FALSE)&amp;")")))</f>
        <v/>
      </c>
      <c r="Q35" s="432"/>
      <c r="R35" s="432"/>
      <c r="S35" s="432"/>
      <c r="T35" s="432"/>
      <c r="U35" s="433"/>
      <c r="V35" s="435"/>
      <c r="W35" s="435"/>
      <c r="X35" s="435"/>
      <c r="Y35" s="14"/>
      <c r="Z35" s="15" t="s">
        <v>16</v>
      </c>
      <c r="AA35" s="14"/>
      <c r="AB35" s="16" t="s">
        <v>17</v>
      </c>
      <c r="AC35" s="17" t="s">
        <v>17</v>
      </c>
      <c r="AD35" s="419"/>
      <c r="AE35" s="423"/>
      <c r="AF35" s="425"/>
      <c r="AG35" s="419"/>
      <c r="AH35" s="423"/>
      <c r="AI35" s="425"/>
      <c r="AJ35" s="417"/>
      <c r="AK35" s="419"/>
      <c r="AL35" s="423"/>
      <c r="AM35" s="423"/>
      <c r="AN35" s="423"/>
      <c r="AO35" s="423"/>
      <c r="AP35" s="423"/>
      <c r="AQ35" s="423"/>
      <c r="AR35" s="425"/>
    </row>
    <row r="36" spans="1:45" ht="29" customHeight="1">
      <c r="A36" s="3">
        <f>A34+1</f>
        <v>9</v>
      </c>
      <c r="E36" s="366">
        <f>E34+1</f>
        <v>9</v>
      </c>
      <c r="F36" s="370" t="str">
        <f>IF(A36&gt;$B$11,"",IF(CHOOSE(VLOOKUP(A36,演奏情報1!$B$32:$K$41,2,FALSE),演奏情報1!$E$32,演奏情報1!$E$33)=0,"",CHOOSE(VLOOKUP(A36,演奏情報1!$B$32:$K$41,2,FALSE),演奏情報1!$E$32,演奏情報1!$E$33)))</f>
        <v/>
      </c>
      <c r="G36" s="370"/>
      <c r="H36" s="370"/>
      <c r="I36" s="370"/>
      <c r="J36" s="370"/>
      <c r="K36" s="371"/>
      <c r="L36" s="371"/>
      <c r="M36" s="371"/>
      <c r="N36" s="372" t="s">
        <v>5</v>
      </c>
      <c r="O36" s="11" t="s">
        <v>3</v>
      </c>
      <c r="P36" s="374" t="str">
        <f>IF(F36="","",IF(A36&gt;$B$11,"",IF(OR(ISBLANK(VLOOKUP(A36,演奏情報1!$B$32:$K$41,5,FALSE)),VLOOKUP(A36,演奏情報1!$B$32:$K$41,5,FALSE)=" "),"",VLOOKUP(A36,演奏情報1!$B$32:$K$41,5,FALSE))))</f>
        <v/>
      </c>
      <c r="Q36" s="375"/>
      <c r="R36" s="375"/>
      <c r="S36" s="375"/>
      <c r="T36" s="375"/>
      <c r="U36" s="376"/>
      <c r="V36" s="434" t="str">
        <f>IF(F36="","",団体情報!$D$7)</f>
        <v/>
      </c>
      <c r="W36" s="434"/>
      <c r="X36" s="434"/>
      <c r="Y36" s="368" t="str">
        <f>IF(F36="","",IF(A36&gt;$B$11,"",IF(OR(ISBLANK(VLOOKUP(A36,演奏情報1!$B$32:$K$41,7,FALSE)),VLOOKUP(A36,演奏情報1!$B$32:$K$41,7,FALSE)=" "),"",VLOOKUP(A36,演奏情報1!$B$32:$K$41,7,FALSE))))</f>
        <v/>
      </c>
      <c r="Z36" s="436"/>
      <c r="AA36" s="368" t="str">
        <f>IF(F36="","",1)</f>
        <v/>
      </c>
      <c r="AB36" s="369"/>
      <c r="AC36" s="12"/>
      <c r="AD36" s="418"/>
      <c r="AE36" s="422"/>
      <c r="AF36" s="424"/>
      <c r="AG36" s="418"/>
      <c r="AH36" s="422"/>
      <c r="AI36" s="424"/>
      <c r="AJ36" s="416"/>
      <c r="AK36" s="418"/>
      <c r="AL36" s="422"/>
      <c r="AM36" s="422"/>
      <c r="AN36" s="422"/>
      <c r="AO36" s="422"/>
      <c r="AP36" s="422"/>
      <c r="AQ36" s="422"/>
      <c r="AR36" s="424"/>
    </row>
    <row r="37" spans="1:45" ht="29" customHeight="1" thickBot="1">
      <c r="E37" s="367"/>
      <c r="F37" s="421" t="str">
        <f>IF(F36="","",IF(A36&gt;$B$11,"",IF(CHOOSE(VLOOKUP(A36,演奏情報1!$B$32:$K$41,2,FALSE),$B$12,$B$13)=1,"",IF(VLOOKUP(A36,演奏情報1!$B$32:$K$41,4,FALSE)=F36,"",VLOOKUP(A36,演奏情報1!$B$32:$K$41,4,FALSE)))))</f>
        <v/>
      </c>
      <c r="G37" s="421"/>
      <c r="H37" s="421"/>
      <c r="I37" s="421"/>
      <c r="J37" s="421"/>
      <c r="K37" s="430"/>
      <c r="L37" s="430"/>
      <c r="M37" s="430"/>
      <c r="N37" s="373"/>
      <c r="O37" s="13" t="s">
        <v>4</v>
      </c>
      <c r="P37" s="431" t="str">
        <f>IF(F36="","",IF(A36&gt;$B$11,"",IF(OR(ISBLANK(VLOOKUP(A36,演奏情報1!$B$32:$K$41,6,FALSE)),VLOOKUP(A36,演奏情報1!$B$32:$K$41,6,FALSE)=""),"","("&amp;VLOOKUP(A36,演奏情報1!$B$32:$K$41,6,FALSE)&amp;")")))</f>
        <v/>
      </c>
      <c r="Q37" s="432"/>
      <c r="R37" s="432"/>
      <c r="S37" s="432"/>
      <c r="T37" s="432"/>
      <c r="U37" s="433"/>
      <c r="V37" s="435"/>
      <c r="W37" s="435"/>
      <c r="X37" s="435"/>
      <c r="Y37" s="14"/>
      <c r="Z37" s="15" t="s">
        <v>16</v>
      </c>
      <c r="AA37" s="14"/>
      <c r="AB37" s="16" t="s">
        <v>17</v>
      </c>
      <c r="AC37" s="17" t="s">
        <v>17</v>
      </c>
      <c r="AD37" s="419"/>
      <c r="AE37" s="423"/>
      <c r="AF37" s="425"/>
      <c r="AG37" s="419"/>
      <c r="AH37" s="423"/>
      <c r="AI37" s="425"/>
      <c r="AJ37" s="417"/>
      <c r="AK37" s="419"/>
      <c r="AL37" s="423"/>
      <c r="AM37" s="423"/>
      <c r="AN37" s="423"/>
      <c r="AO37" s="423"/>
      <c r="AP37" s="423"/>
      <c r="AQ37" s="423"/>
      <c r="AR37" s="425"/>
    </row>
    <row r="38" spans="1:45" ht="29" customHeight="1">
      <c r="A38" s="3">
        <f>A36+1</f>
        <v>10</v>
      </c>
      <c r="E38" s="366">
        <f>E36+1</f>
        <v>10</v>
      </c>
      <c r="F38" s="370" t="str">
        <f>IF(A38&gt;$B$11,"",IF(CHOOSE(VLOOKUP(A38,演奏情報1!$B$32:$K$41,2,FALSE),演奏情報1!$E$32,演奏情報1!$E$33)=0,"",CHOOSE(VLOOKUP(A38,演奏情報1!$B$32:$K$41,2,FALSE),演奏情報1!$E$32,演奏情報1!$E$33)))</f>
        <v/>
      </c>
      <c r="G38" s="370"/>
      <c r="H38" s="370"/>
      <c r="I38" s="370"/>
      <c r="J38" s="370"/>
      <c r="K38" s="371"/>
      <c r="L38" s="371"/>
      <c r="M38" s="371"/>
      <c r="N38" s="372" t="s">
        <v>5</v>
      </c>
      <c r="O38" s="11" t="s">
        <v>3</v>
      </c>
      <c r="P38" s="374" t="str">
        <f>IF(F38="","",IF(A38&gt;$B$11,"",IF(OR(ISBLANK(VLOOKUP(A38,演奏情報1!$B$32:$K$41,5,FALSE)),VLOOKUP(A38,演奏情報1!$B$32:$K$41,5,FALSE)=" "),"",VLOOKUP(A38,演奏情報1!$B$32:$K$41,5,FALSE))))</f>
        <v/>
      </c>
      <c r="Q38" s="375"/>
      <c r="R38" s="375"/>
      <c r="S38" s="375"/>
      <c r="T38" s="375"/>
      <c r="U38" s="376"/>
      <c r="V38" s="434" t="str">
        <f>IF(F38="","",団体情報!$D$7)</f>
        <v/>
      </c>
      <c r="W38" s="434"/>
      <c r="X38" s="434"/>
      <c r="Y38" s="368" t="str">
        <f>IF(F38="","",IF(A38&gt;$B$11,"",IF(OR(ISBLANK(VLOOKUP(A38,演奏情報1!$B$32:$K$41,7,FALSE)),VLOOKUP(A38,演奏情報1!$B$32:$K$41,7,FALSE)=" "),"",VLOOKUP(A38,演奏情報1!$B$32:$K$41,7,FALSE))))</f>
        <v/>
      </c>
      <c r="Z38" s="436"/>
      <c r="AA38" s="368" t="str">
        <f>IF(F38="","",1)</f>
        <v/>
      </c>
      <c r="AB38" s="369"/>
      <c r="AC38" s="12"/>
      <c r="AD38" s="418"/>
      <c r="AE38" s="422"/>
      <c r="AF38" s="424"/>
      <c r="AG38" s="418"/>
      <c r="AH38" s="422"/>
      <c r="AI38" s="424"/>
      <c r="AJ38" s="416"/>
      <c r="AK38" s="418"/>
      <c r="AL38" s="422"/>
      <c r="AM38" s="422"/>
      <c r="AN38" s="422"/>
      <c r="AO38" s="422"/>
      <c r="AP38" s="422"/>
      <c r="AQ38" s="422"/>
      <c r="AR38" s="424"/>
    </row>
    <row r="39" spans="1:45" ht="29" customHeight="1" thickBot="1">
      <c r="E39" s="437"/>
      <c r="F39" s="444" t="str">
        <f>IF(F38="","",IF(A38&gt;$B$11,"",IF(CHOOSE(VLOOKUP(A38,演奏情報1!$B$32:$K$41,2,FALSE),$B$12,$B$13)=1,"",IF(VLOOKUP(A38,演奏情報1!$B$32:$K$41,4,FALSE)=F38,"",VLOOKUP(A38,演奏情報1!$B$32:$K$41,4,FALSE)))))</f>
        <v/>
      </c>
      <c r="G39" s="444"/>
      <c r="H39" s="444"/>
      <c r="I39" s="444"/>
      <c r="J39" s="444"/>
      <c r="K39" s="445"/>
      <c r="L39" s="445"/>
      <c r="M39" s="445"/>
      <c r="N39" s="438"/>
      <c r="O39" s="18" t="s">
        <v>4</v>
      </c>
      <c r="P39" s="446" t="str">
        <f>IF(F38="","",IF(A38&gt;$B$11,"",IF(OR(ISBLANK(VLOOKUP(A38,演奏情報1!$B$32:$K$41,6,FALSE)),VLOOKUP(A38,演奏情報1!$B$32:$K$41,6,FALSE)=""),"","("&amp;VLOOKUP(A38,演奏情報1!$B$32:$K$41,6,FALSE)&amp;")")))</f>
        <v/>
      </c>
      <c r="Q39" s="447"/>
      <c r="R39" s="447"/>
      <c r="S39" s="447"/>
      <c r="T39" s="447"/>
      <c r="U39" s="448"/>
      <c r="V39" s="450"/>
      <c r="W39" s="450"/>
      <c r="X39" s="450"/>
      <c r="Y39" s="19"/>
      <c r="Z39" s="20" t="s">
        <v>16</v>
      </c>
      <c r="AA39" s="19"/>
      <c r="AB39" s="21" t="s">
        <v>17</v>
      </c>
      <c r="AC39" s="22" t="s">
        <v>17</v>
      </c>
      <c r="AD39" s="449"/>
      <c r="AE39" s="442"/>
      <c r="AF39" s="443"/>
      <c r="AG39" s="449"/>
      <c r="AH39" s="442"/>
      <c r="AI39" s="443"/>
      <c r="AJ39" s="277"/>
      <c r="AK39" s="449"/>
      <c r="AL39" s="442"/>
      <c r="AM39" s="442"/>
      <c r="AN39" s="442"/>
      <c r="AO39" s="442"/>
      <c r="AP39" s="442"/>
      <c r="AQ39" s="442"/>
      <c r="AR39" s="443"/>
    </row>
    <row r="40" spans="1:45" ht="30" customHeight="1" thickTop="1">
      <c r="E40" s="356" t="s">
        <v>40</v>
      </c>
      <c r="F40" s="356"/>
      <c r="G40" s="356"/>
      <c r="H40" s="356"/>
      <c r="I40" s="356"/>
      <c r="J40" s="356"/>
      <c r="K40" s="356"/>
      <c r="L40" s="356"/>
      <c r="M40" s="357" t="s">
        <v>39</v>
      </c>
      <c r="N40" s="357"/>
      <c r="O40" s="357"/>
      <c r="P40" s="357"/>
      <c r="Q40" s="357"/>
      <c r="R40" s="357"/>
      <c r="S40" s="357"/>
      <c r="T40" s="357"/>
      <c r="U40" s="357"/>
      <c r="V40" s="357"/>
      <c r="X40" s="440" t="s">
        <v>33</v>
      </c>
      <c r="Y40" s="441"/>
      <c r="Z40" s="441"/>
      <c r="AA40" s="441"/>
      <c r="AB40" s="24"/>
      <c r="AC40" s="23"/>
      <c r="AD40" s="24"/>
      <c r="AE40" s="25"/>
      <c r="AF40" s="23"/>
      <c r="AG40" s="24"/>
      <c r="AH40" s="25"/>
      <c r="AI40" s="23"/>
      <c r="AJ40" s="26"/>
      <c r="AK40" s="27">
        <v>9</v>
      </c>
      <c r="AL40" s="27">
        <v>9</v>
      </c>
      <c r="AM40" s="27">
        <v>9</v>
      </c>
      <c r="AN40" s="27">
        <v>9</v>
      </c>
      <c r="AO40" s="27">
        <v>9</v>
      </c>
      <c r="AP40" s="27">
        <v>9</v>
      </c>
      <c r="AQ40" s="27">
        <v>9</v>
      </c>
      <c r="AR40" s="28">
        <v>9</v>
      </c>
    </row>
    <row r="41" spans="1:45" ht="28" customHeight="1" thickBot="1">
      <c r="E41" s="356"/>
      <c r="F41" s="356"/>
      <c r="G41" s="356"/>
      <c r="H41" s="356"/>
      <c r="I41" s="356"/>
      <c r="J41" s="356"/>
      <c r="K41" s="356"/>
      <c r="L41" s="356"/>
      <c r="N41" s="349" t="s">
        <v>37</v>
      </c>
      <c r="O41" s="351"/>
      <c r="P41" s="29"/>
      <c r="Q41" s="30"/>
      <c r="R41" s="31"/>
      <c r="S41" s="30"/>
      <c r="T41" s="31"/>
      <c r="U41" s="30"/>
      <c r="X41" s="347" t="s">
        <v>34</v>
      </c>
      <c r="Y41" s="348"/>
      <c r="Z41" s="348"/>
      <c r="AA41" s="348"/>
      <c r="AB41" s="32"/>
      <c r="AC41" s="33"/>
      <c r="AD41" s="32"/>
      <c r="AE41" s="34"/>
      <c r="AF41" s="33"/>
      <c r="AG41" s="32"/>
      <c r="AH41" s="34"/>
      <c r="AI41" s="35"/>
      <c r="AJ41" s="36" t="s">
        <v>36</v>
      </c>
    </row>
    <row r="42" spans="1:45" ht="40" customHeight="1" thickTop="1" thickBot="1">
      <c r="N42" s="352" t="s">
        <v>38</v>
      </c>
      <c r="O42" s="351"/>
      <c r="P42" s="353" t="s">
        <v>44</v>
      </c>
      <c r="Q42" s="354"/>
      <c r="R42" s="355"/>
      <c r="S42" s="31"/>
      <c r="T42" s="37"/>
      <c r="U42" s="30"/>
      <c r="X42" s="349" t="s">
        <v>35</v>
      </c>
      <c r="Y42" s="350"/>
      <c r="Z42" s="350"/>
      <c r="AA42" s="350"/>
      <c r="AB42" s="31"/>
      <c r="AC42" s="30"/>
      <c r="AD42" s="31"/>
      <c r="AE42" s="37"/>
      <c r="AF42" s="30"/>
      <c r="AG42" s="31"/>
      <c r="AH42" s="37"/>
      <c r="AI42" s="38"/>
      <c r="AJ42" s="39"/>
      <c r="AK42" s="40"/>
      <c r="AL42" s="40"/>
      <c r="AM42" s="40"/>
      <c r="AN42" s="40"/>
      <c r="AO42" s="40"/>
      <c r="AP42" s="40"/>
      <c r="AQ42" s="40"/>
      <c r="AR42" s="40"/>
      <c r="AS42" s="41"/>
    </row>
    <row r="43" spans="1:45" ht="16" thickTop="1"/>
  </sheetData>
  <sheetProtection algorithmName="SHA-512" hashValue="6pEjupkCUCb6afDM8NFU/nzdqf1PeDgnxX2GwJgb1eX8L6Nzo71FMmQzHAqL44aoD2pSmWY/hpeBPjihNGPYLw==" saltValue="lcQsoF4RYrFl2vvpXL5EzQ==" spinCount="100000" sheet="1" objects="1" scenarios="1" selectLockedCells="1"/>
  <mergeCells count="314">
    <mergeCell ref="AT7:AT8"/>
    <mergeCell ref="X40:AA40"/>
    <mergeCell ref="AP38:AP39"/>
    <mergeCell ref="AQ38:AQ39"/>
    <mergeCell ref="AR38:AR39"/>
    <mergeCell ref="F39:J39"/>
    <mergeCell ref="K39:M39"/>
    <mergeCell ref="P39:U39"/>
    <mergeCell ref="AK38:AK39"/>
    <mergeCell ref="AL38:AL39"/>
    <mergeCell ref="AM38:AM39"/>
    <mergeCell ref="AN38:AN39"/>
    <mergeCell ref="AO38:AO39"/>
    <mergeCell ref="AF38:AF39"/>
    <mergeCell ref="AG38:AG39"/>
    <mergeCell ref="AH38:AH39"/>
    <mergeCell ref="AI38:AI39"/>
    <mergeCell ref="AJ38:AJ39"/>
    <mergeCell ref="V38:X39"/>
    <mergeCell ref="Y38:Z38"/>
    <mergeCell ref="AA38:AB38"/>
    <mergeCell ref="AD38:AD39"/>
    <mergeCell ref="AE38:AE39"/>
    <mergeCell ref="AD36:AD37"/>
    <mergeCell ref="E38:E39"/>
    <mergeCell ref="F38:J38"/>
    <mergeCell ref="K38:M38"/>
    <mergeCell ref="N38:N39"/>
    <mergeCell ref="P38:U38"/>
    <mergeCell ref="AP36:AP37"/>
    <mergeCell ref="AQ36:AQ37"/>
    <mergeCell ref="AR36:AR37"/>
    <mergeCell ref="F37:J37"/>
    <mergeCell ref="K37:M37"/>
    <mergeCell ref="P37:U37"/>
    <mergeCell ref="AK36:AK37"/>
    <mergeCell ref="AL36:AL37"/>
    <mergeCell ref="AM36:AM37"/>
    <mergeCell ref="AN36:AN37"/>
    <mergeCell ref="AO36:AO37"/>
    <mergeCell ref="AF36:AF37"/>
    <mergeCell ref="AG36:AG37"/>
    <mergeCell ref="AH36:AH37"/>
    <mergeCell ref="AI36:AI37"/>
    <mergeCell ref="AJ36:AJ37"/>
    <mergeCell ref="V36:X37"/>
    <mergeCell ref="Y36:Z36"/>
    <mergeCell ref="AA36:AB36"/>
    <mergeCell ref="AE36:AE37"/>
    <mergeCell ref="E36:E37"/>
    <mergeCell ref="F36:J36"/>
    <mergeCell ref="K36:M36"/>
    <mergeCell ref="N36:N37"/>
    <mergeCell ref="P36:U36"/>
    <mergeCell ref="AP34:AP35"/>
    <mergeCell ref="AQ34:AQ35"/>
    <mergeCell ref="E34:E35"/>
    <mergeCell ref="AR34:AR35"/>
    <mergeCell ref="F35:J35"/>
    <mergeCell ref="K35:M35"/>
    <mergeCell ref="P35:U35"/>
    <mergeCell ref="AK34:AK35"/>
    <mergeCell ref="AL34:AL35"/>
    <mergeCell ref="AM34:AM35"/>
    <mergeCell ref="AN34:AN35"/>
    <mergeCell ref="AO34:AO35"/>
    <mergeCell ref="AF34:AF35"/>
    <mergeCell ref="AG34:AG35"/>
    <mergeCell ref="AH34:AH35"/>
    <mergeCell ref="AI34:AI35"/>
    <mergeCell ref="AJ34:AJ35"/>
    <mergeCell ref="V34:X35"/>
    <mergeCell ref="Y34:Z34"/>
    <mergeCell ref="AA34:AB34"/>
    <mergeCell ref="AD34:AD35"/>
    <mergeCell ref="AE34:AE35"/>
    <mergeCell ref="F34:J34"/>
    <mergeCell ref="K34:M34"/>
    <mergeCell ref="N34:N35"/>
    <mergeCell ref="P34:U34"/>
    <mergeCell ref="AP32:AP33"/>
    <mergeCell ref="AQ32:AQ33"/>
    <mergeCell ref="AR32:AR33"/>
    <mergeCell ref="F33:J33"/>
    <mergeCell ref="K33:M33"/>
    <mergeCell ref="P33:U33"/>
    <mergeCell ref="AK32:AK33"/>
    <mergeCell ref="AL32:AL33"/>
    <mergeCell ref="AM32:AM33"/>
    <mergeCell ref="AN32:AN33"/>
    <mergeCell ref="AO32:AO33"/>
    <mergeCell ref="AF32:AF33"/>
    <mergeCell ref="AG32:AG33"/>
    <mergeCell ref="AH32:AH33"/>
    <mergeCell ref="AI32:AI33"/>
    <mergeCell ref="AJ32:AJ33"/>
    <mergeCell ref="V32:X33"/>
    <mergeCell ref="Y32:Z32"/>
    <mergeCell ref="AA32:AB32"/>
    <mergeCell ref="AD32:AD33"/>
    <mergeCell ref="AE32:AE33"/>
    <mergeCell ref="E32:E33"/>
    <mergeCell ref="F32:J32"/>
    <mergeCell ref="K32:M32"/>
    <mergeCell ref="N32:N33"/>
    <mergeCell ref="P32:U32"/>
    <mergeCell ref="AP30:AP31"/>
    <mergeCell ref="AQ30:AQ31"/>
    <mergeCell ref="AR30:AR31"/>
    <mergeCell ref="F31:J31"/>
    <mergeCell ref="K31:M31"/>
    <mergeCell ref="P31:U31"/>
    <mergeCell ref="AK30:AK31"/>
    <mergeCell ref="AL30:AL31"/>
    <mergeCell ref="AM30:AM31"/>
    <mergeCell ref="AN30:AN31"/>
    <mergeCell ref="AO30:AO31"/>
    <mergeCell ref="AF30:AF31"/>
    <mergeCell ref="AG30:AG31"/>
    <mergeCell ref="AH30:AH31"/>
    <mergeCell ref="AI30:AI31"/>
    <mergeCell ref="AJ30:AJ31"/>
    <mergeCell ref="V30:X31"/>
    <mergeCell ref="Y30:Z30"/>
    <mergeCell ref="AA30:AB30"/>
    <mergeCell ref="AD30:AD31"/>
    <mergeCell ref="AE30:AE31"/>
    <mergeCell ref="E30:E31"/>
    <mergeCell ref="F30:J30"/>
    <mergeCell ref="K30:M30"/>
    <mergeCell ref="N30:N31"/>
    <mergeCell ref="P30:U30"/>
    <mergeCell ref="AP28:AP29"/>
    <mergeCell ref="AQ28:AQ29"/>
    <mergeCell ref="E28:E29"/>
    <mergeCell ref="AR28:AR29"/>
    <mergeCell ref="F29:J29"/>
    <mergeCell ref="K29:M29"/>
    <mergeCell ref="P29:U29"/>
    <mergeCell ref="AK28:AK29"/>
    <mergeCell ref="AL28:AL29"/>
    <mergeCell ref="AM28:AM29"/>
    <mergeCell ref="AN28:AN29"/>
    <mergeCell ref="AO28:AO29"/>
    <mergeCell ref="AF28:AF29"/>
    <mergeCell ref="AG28:AG29"/>
    <mergeCell ref="AH28:AH29"/>
    <mergeCell ref="AI28:AI29"/>
    <mergeCell ref="AJ28:AJ29"/>
    <mergeCell ref="V28:X29"/>
    <mergeCell ref="Y28:Z28"/>
    <mergeCell ref="AA28:AB28"/>
    <mergeCell ref="AD28:AD29"/>
    <mergeCell ref="AE28:AE29"/>
    <mergeCell ref="F28:J28"/>
    <mergeCell ref="K28:M28"/>
    <mergeCell ref="N28:N29"/>
    <mergeCell ref="P28:U28"/>
    <mergeCell ref="AP26:AP27"/>
    <mergeCell ref="AQ26:AQ27"/>
    <mergeCell ref="AR26:AR27"/>
    <mergeCell ref="F27:J27"/>
    <mergeCell ref="K27:M27"/>
    <mergeCell ref="P27:U27"/>
    <mergeCell ref="AK26:AK27"/>
    <mergeCell ref="AL26:AL27"/>
    <mergeCell ref="AM26:AM27"/>
    <mergeCell ref="AN26:AN27"/>
    <mergeCell ref="AO26:AO27"/>
    <mergeCell ref="AF26:AF27"/>
    <mergeCell ref="AG26:AG27"/>
    <mergeCell ref="AH26:AH27"/>
    <mergeCell ref="AI26:AI27"/>
    <mergeCell ref="AJ26:AJ27"/>
    <mergeCell ref="V26:X27"/>
    <mergeCell ref="Y26:Z26"/>
    <mergeCell ref="AA26:AB26"/>
    <mergeCell ref="AD26:AD27"/>
    <mergeCell ref="AE26:AE27"/>
    <mergeCell ref="AQ24:AQ25"/>
    <mergeCell ref="AR24:AR25"/>
    <mergeCell ref="F25:J25"/>
    <mergeCell ref="K25:M25"/>
    <mergeCell ref="P25:U25"/>
    <mergeCell ref="AK24:AK25"/>
    <mergeCell ref="AL24:AL25"/>
    <mergeCell ref="AM24:AM25"/>
    <mergeCell ref="AN24:AN25"/>
    <mergeCell ref="AO24:AO25"/>
    <mergeCell ref="AF24:AF25"/>
    <mergeCell ref="AG24:AG25"/>
    <mergeCell ref="AH24:AH25"/>
    <mergeCell ref="AI24:AI25"/>
    <mergeCell ref="AJ24:AJ25"/>
    <mergeCell ref="V24:X25"/>
    <mergeCell ref="Y24:Z24"/>
    <mergeCell ref="AA24:AB24"/>
    <mergeCell ref="AD24:AD25"/>
    <mergeCell ref="AE24:AE25"/>
    <mergeCell ref="P24:U24"/>
    <mergeCell ref="AP24:AP25"/>
    <mergeCell ref="AO22:AO23"/>
    <mergeCell ref="AP22:AP23"/>
    <mergeCell ref="E22:E23"/>
    <mergeCell ref="K22:M22"/>
    <mergeCell ref="N22:N23"/>
    <mergeCell ref="P22:U22"/>
    <mergeCell ref="V22:X23"/>
    <mergeCell ref="Y22:Z22"/>
    <mergeCell ref="AA22:AB22"/>
    <mergeCell ref="AD22:AD23"/>
    <mergeCell ref="AP20:AP21"/>
    <mergeCell ref="AG20:AG21"/>
    <mergeCell ref="AH20:AH21"/>
    <mergeCell ref="AI20:AI21"/>
    <mergeCell ref="AQ22:AQ23"/>
    <mergeCell ref="AR22:AR23"/>
    <mergeCell ref="F23:J23"/>
    <mergeCell ref="K23:M23"/>
    <mergeCell ref="P23:U23"/>
    <mergeCell ref="AJ22:AJ23"/>
    <mergeCell ref="AK22:AK23"/>
    <mergeCell ref="AL22:AL23"/>
    <mergeCell ref="AM22:AM23"/>
    <mergeCell ref="AN22:AN23"/>
    <mergeCell ref="AE22:AE23"/>
    <mergeCell ref="AF22:AF23"/>
    <mergeCell ref="AG22:AG23"/>
    <mergeCell ref="AH22:AH23"/>
    <mergeCell ref="AI22:AI23"/>
    <mergeCell ref="AL20:AL21"/>
    <mergeCell ref="AM20:AM21"/>
    <mergeCell ref="AN20:AN21"/>
    <mergeCell ref="AO20:AO21"/>
    <mergeCell ref="F22:J22"/>
    <mergeCell ref="AJ20:AJ21"/>
    <mergeCell ref="AK20:AK21"/>
    <mergeCell ref="AJ18:AJ19"/>
    <mergeCell ref="AK18:AR19"/>
    <mergeCell ref="F20:J20"/>
    <mergeCell ref="F21:J21"/>
    <mergeCell ref="AD20:AD21"/>
    <mergeCell ref="AE20:AE21"/>
    <mergeCell ref="AF20:AF21"/>
    <mergeCell ref="Y18:Z18"/>
    <mergeCell ref="Y19:Z19"/>
    <mergeCell ref="AA18:AB18"/>
    <mergeCell ref="AA19:AB19"/>
    <mergeCell ref="AD18:AI18"/>
    <mergeCell ref="AD19:AI19"/>
    <mergeCell ref="AQ20:AQ21"/>
    <mergeCell ref="AR20:AR21"/>
    <mergeCell ref="K20:M20"/>
    <mergeCell ref="K21:M21"/>
    <mergeCell ref="N20:N21"/>
    <mergeCell ref="P20:U20"/>
    <mergeCell ref="P21:U21"/>
    <mergeCell ref="V20:X21"/>
    <mergeCell ref="Y20:Z20"/>
    <mergeCell ref="AD10:AH11"/>
    <mergeCell ref="AI10:AI13"/>
    <mergeCell ref="AJ10:AR16"/>
    <mergeCell ref="AD12:AH16"/>
    <mergeCell ref="AI14:AI16"/>
    <mergeCell ref="M10:V12"/>
    <mergeCell ref="M13:V16"/>
    <mergeCell ref="G10:K12"/>
    <mergeCell ref="AC12:AC13"/>
    <mergeCell ref="AC10:AC11"/>
    <mergeCell ref="Z12:AB13"/>
    <mergeCell ref="Z10:AB11"/>
    <mergeCell ref="Z14:AB16"/>
    <mergeCell ref="AC14:AC16"/>
    <mergeCell ref="I8:K9"/>
    <mergeCell ref="J13:J16"/>
    <mergeCell ref="K13:K16"/>
    <mergeCell ref="L8:W9"/>
    <mergeCell ref="E10:F12"/>
    <mergeCell ref="E13:F16"/>
    <mergeCell ref="L10:L12"/>
    <mergeCell ref="L13:L16"/>
    <mergeCell ref="H8:H9"/>
    <mergeCell ref="E8:F8"/>
    <mergeCell ref="W10:Y11"/>
    <mergeCell ref="W12:Y13"/>
    <mergeCell ref="W14:Y16"/>
    <mergeCell ref="H13:I14"/>
    <mergeCell ref="H15:I16"/>
    <mergeCell ref="G13:G14"/>
    <mergeCell ref="G15:G16"/>
    <mergeCell ref="X41:AA41"/>
    <mergeCell ref="X42:AA42"/>
    <mergeCell ref="N41:O41"/>
    <mergeCell ref="N42:O42"/>
    <mergeCell ref="P42:R42"/>
    <mergeCell ref="E40:L41"/>
    <mergeCell ref="M40:V40"/>
    <mergeCell ref="E18:J19"/>
    <mergeCell ref="K18:M19"/>
    <mergeCell ref="N18:O19"/>
    <mergeCell ref="P18:U19"/>
    <mergeCell ref="V18:X18"/>
    <mergeCell ref="V19:X19"/>
    <mergeCell ref="E20:E21"/>
    <mergeCell ref="AA20:AB20"/>
    <mergeCell ref="E26:E27"/>
    <mergeCell ref="F26:J26"/>
    <mergeCell ref="K26:M26"/>
    <mergeCell ref="N26:N27"/>
    <mergeCell ref="P26:U26"/>
    <mergeCell ref="E24:E25"/>
    <mergeCell ref="F24:J24"/>
    <mergeCell ref="K24:M24"/>
    <mergeCell ref="N24:N25"/>
  </mergeCells>
  <phoneticPr fontId="1"/>
  <printOptions horizontalCentered="1" verticalCentered="1"/>
  <pageMargins left="0.31496062992125984" right="0.31496062992125984" top="0.31496062992125984" bottom="0.31496062992125984" header="0.31496062992125984" footer="0.31496062992125984"/>
  <pageSetup paperSize="9" scale="64"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BAEB7-4D25-714E-B9B6-A7605D5B3590}">
  <sheetPr>
    <tabColor rgb="FF00B0F0"/>
    <pageSetUpPr fitToPage="1"/>
  </sheetPr>
  <dimension ref="A1:AT43"/>
  <sheetViews>
    <sheetView showGridLines="0" showRowColHeaders="0" topLeftCell="C1" zoomScale="110" zoomScaleNormal="110" workbookViewId="0">
      <pane ySplit="5" topLeftCell="A6" activePane="bottomLeft" state="frozen"/>
      <selection activeCell="E10" sqref="E10:L12"/>
      <selection pane="bottomLeft" activeCell="C5" sqref="C5"/>
    </sheetView>
  </sheetViews>
  <sheetFormatPr baseColWidth="10" defaultRowHeight="15"/>
  <cols>
    <col min="1" max="1" width="10.1640625" style="3" hidden="1" customWidth="1"/>
    <col min="2" max="2" width="9.83203125" style="3" hidden="1" customWidth="1"/>
    <col min="3" max="4" width="2.33203125" style="3" customWidth="1"/>
    <col min="5" max="5" width="3.83203125" style="3" customWidth="1"/>
    <col min="6" max="6" width="6.1640625" style="3" customWidth="1"/>
    <col min="7" max="7" width="4.6640625" style="3" customWidth="1"/>
    <col min="8" max="8" width="10" style="3" customWidth="1"/>
    <col min="9" max="9" width="12.33203125" style="3" customWidth="1"/>
    <col min="10" max="10" width="7.83203125" style="3" customWidth="1"/>
    <col min="11" max="11" width="7" style="3" customWidth="1"/>
    <col min="12" max="12" width="11" style="3" customWidth="1"/>
    <col min="13" max="13" width="6.83203125" style="3" customWidth="1"/>
    <col min="14" max="14" width="4.33203125" style="3" customWidth="1"/>
    <col min="15" max="15" width="7.33203125" style="3" customWidth="1"/>
    <col min="16" max="22" width="3.6640625" style="3" customWidth="1"/>
    <col min="23" max="23" width="12" style="3" customWidth="1"/>
    <col min="24" max="28" width="2.83203125" style="3" customWidth="1"/>
    <col min="29" max="29" width="5.83203125" style="3" customWidth="1"/>
    <col min="30" max="45" width="3" style="3" customWidth="1"/>
    <col min="46" max="46" width="62" style="3" bestFit="1" customWidth="1"/>
    <col min="47" max="16384" width="10.83203125" style="3"/>
  </cols>
  <sheetData>
    <row r="1" spans="1:46" s="50" customFormat="1" ht="24" customHeight="1">
      <c r="D1" s="53" t="s">
        <v>128</v>
      </c>
    </row>
    <row r="2" spans="1:46" s="1" customFormat="1" ht="22">
      <c r="D2" s="2" t="str">
        <f>基本情報!B20</f>
        <v>第65回吹奏楽祭</v>
      </c>
    </row>
    <row r="3" spans="1:46" s="48" customFormat="1" ht="3" customHeight="1"/>
    <row r="4" spans="1:46" s="1" customFormat="1" ht="24">
      <c r="D4" s="51" t="s">
        <v>271</v>
      </c>
      <c r="AS4" s="75" t="s">
        <v>208</v>
      </c>
    </row>
    <row r="5" spans="1:46">
      <c r="C5" s="109"/>
    </row>
    <row r="7" spans="1:46" ht="16" customHeight="1" thickBot="1">
      <c r="H7" s="3" t="s">
        <v>121</v>
      </c>
      <c r="AT7" s="439" t="s">
        <v>280</v>
      </c>
    </row>
    <row r="8" spans="1:46" ht="16" customHeight="1" thickTop="1">
      <c r="A8" s="5">
        <v>1</v>
      </c>
      <c r="B8" s="5"/>
      <c r="E8" s="397" t="s">
        <v>31</v>
      </c>
      <c r="F8" s="397"/>
      <c r="G8" s="6"/>
      <c r="H8" s="396" t="s">
        <v>20</v>
      </c>
      <c r="I8" s="377">
        <f>基本情報!C19</f>
        <v>45787</v>
      </c>
      <c r="J8" s="377"/>
      <c r="K8" s="378"/>
      <c r="L8" s="387" t="s">
        <v>32</v>
      </c>
      <c r="M8" s="388"/>
      <c r="N8" s="388"/>
      <c r="O8" s="388"/>
      <c r="P8" s="388"/>
      <c r="Q8" s="388"/>
      <c r="R8" s="388"/>
      <c r="S8" s="388"/>
      <c r="T8" s="388"/>
      <c r="U8" s="388"/>
      <c r="V8" s="388"/>
      <c r="W8" s="388"/>
      <c r="AT8" s="439"/>
    </row>
    <row r="9" spans="1:46" ht="13" customHeight="1" thickBot="1">
      <c r="A9" s="3">
        <v>1</v>
      </c>
      <c r="E9" s="7"/>
      <c r="F9" s="7"/>
      <c r="G9" s="8"/>
      <c r="H9" s="389"/>
      <c r="I9" s="379"/>
      <c r="J9" s="379"/>
      <c r="K9" s="380"/>
      <c r="L9" s="387"/>
      <c r="M9" s="388"/>
      <c r="N9" s="388"/>
      <c r="O9" s="388"/>
      <c r="P9" s="388"/>
      <c r="Q9" s="388"/>
      <c r="R9" s="388"/>
      <c r="S9" s="388"/>
      <c r="T9" s="388"/>
      <c r="U9" s="388"/>
      <c r="V9" s="388"/>
      <c r="W9" s="388"/>
    </row>
    <row r="10" spans="1:46" ht="15" customHeight="1" thickTop="1">
      <c r="A10" s="3">
        <v>2</v>
      </c>
      <c r="E10" s="389" t="s">
        <v>18</v>
      </c>
      <c r="F10" s="390"/>
      <c r="G10" s="412" t="str">
        <f>基本情報!B20</f>
        <v>第65回吹奏楽祭</v>
      </c>
      <c r="H10" s="408"/>
      <c r="I10" s="408"/>
      <c r="J10" s="408"/>
      <c r="K10" s="408"/>
      <c r="L10" s="395" t="s">
        <v>19</v>
      </c>
      <c r="M10" s="406" t="str">
        <f>基本情報!B21</f>
        <v>黒崎ひびしんホール</v>
      </c>
      <c r="N10" s="406"/>
      <c r="O10" s="406"/>
      <c r="P10" s="406"/>
      <c r="Q10" s="406"/>
      <c r="R10" s="406"/>
      <c r="S10" s="406"/>
      <c r="T10" s="406"/>
      <c r="U10" s="406"/>
      <c r="V10" s="407"/>
      <c r="W10" s="351" t="s">
        <v>21</v>
      </c>
      <c r="X10" s="398"/>
      <c r="Y10" s="398"/>
      <c r="Z10" s="414"/>
      <c r="AA10" s="415"/>
      <c r="AB10" s="415"/>
      <c r="AC10" s="413" t="s">
        <v>17</v>
      </c>
      <c r="AD10" s="277" t="s">
        <v>25</v>
      </c>
      <c r="AE10" s="277"/>
      <c r="AF10" s="277"/>
      <c r="AG10" s="277"/>
      <c r="AH10" s="277"/>
      <c r="AI10" s="405" t="s">
        <v>26</v>
      </c>
      <c r="AJ10" s="277"/>
      <c r="AK10" s="277"/>
      <c r="AL10" s="277"/>
      <c r="AM10" s="277"/>
      <c r="AN10" s="277"/>
      <c r="AO10" s="277"/>
      <c r="AP10" s="277"/>
      <c r="AQ10" s="277"/>
      <c r="AR10" s="277"/>
    </row>
    <row r="11" spans="1:46" ht="15" customHeight="1">
      <c r="A11" s="3" t="s">
        <v>12</v>
      </c>
      <c r="B11" s="3">
        <f>演奏情報2!B31</f>
        <v>1</v>
      </c>
      <c r="E11" s="391"/>
      <c r="F11" s="392"/>
      <c r="G11" s="408"/>
      <c r="H11" s="408"/>
      <c r="I11" s="408"/>
      <c r="J11" s="408"/>
      <c r="K11" s="408"/>
      <c r="L11" s="392"/>
      <c r="M11" s="408"/>
      <c r="N11" s="408"/>
      <c r="O11" s="408"/>
      <c r="P11" s="408"/>
      <c r="Q11" s="408"/>
      <c r="R11" s="408"/>
      <c r="S11" s="408"/>
      <c r="T11" s="408"/>
      <c r="U11" s="408"/>
      <c r="V11" s="409"/>
      <c r="W11" s="351"/>
      <c r="X11" s="398"/>
      <c r="Y11" s="398"/>
      <c r="Z11" s="414"/>
      <c r="AA11" s="415"/>
      <c r="AB11" s="415"/>
      <c r="AC11" s="413"/>
      <c r="AD11" s="277"/>
      <c r="AE11" s="277"/>
      <c r="AF11" s="277"/>
      <c r="AG11" s="277"/>
      <c r="AH11" s="277"/>
      <c r="AI11" s="405"/>
      <c r="AJ11" s="277"/>
      <c r="AK11" s="277"/>
      <c r="AL11" s="277"/>
      <c r="AM11" s="277"/>
      <c r="AN11" s="277"/>
      <c r="AO11" s="277"/>
      <c r="AP11" s="277"/>
      <c r="AQ11" s="277"/>
      <c r="AR11" s="277"/>
    </row>
    <row r="12" spans="1:46" ht="15" customHeight="1">
      <c r="A12" s="3" t="s">
        <v>119</v>
      </c>
      <c r="B12" s="3">
        <f>COUNTIF(演奏情報2!C32:C33,1)</f>
        <v>0</v>
      </c>
      <c r="E12" s="391"/>
      <c r="F12" s="392"/>
      <c r="G12" s="408"/>
      <c r="H12" s="408"/>
      <c r="I12" s="408"/>
      <c r="J12" s="408"/>
      <c r="K12" s="408"/>
      <c r="L12" s="392"/>
      <c r="M12" s="408"/>
      <c r="N12" s="408"/>
      <c r="O12" s="408"/>
      <c r="P12" s="408"/>
      <c r="Q12" s="408"/>
      <c r="R12" s="408"/>
      <c r="S12" s="408"/>
      <c r="T12" s="408"/>
      <c r="U12" s="408"/>
      <c r="V12" s="409"/>
      <c r="W12" s="351" t="s">
        <v>22</v>
      </c>
      <c r="X12" s="398"/>
      <c r="Y12" s="398"/>
      <c r="Z12" s="414"/>
      <c r="AA12" s="415"/>
      <c r="AB12" s="415"/>
      <c r="AC12" s="413" t="s">
        <v>16</v>
      </c>
      <c r="AD12" s="277"/>
      <c r="AE12" s="277"/>
      <c r="AF12" s="277"/>
      <c r="AG12" s="277"/>
      <c r="AH12" s="277"/>
      <c r="AI12" s="405"/>
      <c r="AJ12" s="277"/>
      <c r="AK12" s="277"/>
      <c r="AL12" s="277"/>
      <c r="AM12" s="277"/>
      <c r="AN12" s="277"/>
      <c r="AO12" s="277"/>
      <c r="AP12" s="277"/>
      <c r="AQ12" s="277"/>
      <c r="AR12" s="277"/>
    </row>
    <row r="13" spans="1:46" ht="13" customHeight="1">
      <c r="A13" s="3" t="s">
        <v>120</v>
      </c>
      <c r="B13" s="3">
        <f>COUNTIF(演奏情報2!C34:C41,2)</f>
        <v>0</v>
      </c>
      <c r="E13" s="391" t="s">
        <v>42</v>
      </c>
      <c r="F13" s="392"/>
      <c r="G13" s="402" t="s">
        <v>107</v>
      </c>
      <c r="H13" s="399">
        <f>基本情報!C22</f>
        <v>45815</v>
      </c>
      <c r="I13" s="399"/>
      <c r="J13" s="381">
        <f>基本情報!D23</f>
        <v>1</v>
      </c>
      <c r="K13" s="384" t="s">
        <v>29</v>
      </c>
      <c r="L13" s="392" t="s">
        <v>43</v>
      </c>
      <c r="M13" s="408" t="s">
        <v>28</v>
      </c>
      <c r="N13" s="408"/>
      <c r="O13" s="408"/>
      <c r="P13" s="408"/>
      <c r="Q13" s="408"/>
      <c r="R13" s="408"/>
      <c r="S13" s="408"/>
      <c r="T13" s="408"/>
      <c r="U13" s="408"/>
      <c r="V13" s="409"/>
      <c r="W13" s="351"/>
      <c r="X13" s="398"/>
      <c r="Y13" s="398"/>
      <c r="Z13" s="414"/>
      <c r="AA13" s="415"/>
      <c r="AB13" s="415"/>
      <c r="AC13" s="413"/>
      <c r="AD13" s="277"/>
      <c r="AE13" s="277"/>
      <c r="AF13" s="277"/>
      <c r="AG13" s="277"/>
      <c r="AH13" s="277"/>
      <c r="AI13" s="405"/>
      <c r="AJ13" s="277"/>
      <c r="AK13" s="277"/>
      <c r="AL13" s="277"/>
      <c r="AM13" s="277"/>
      <c r="AN13" s="277"/>
      <c r="AO13" s="277"/>
      <c r="AP13" s="277"/>
      <c r="AQ13" s="277"/>
      <c r="AR13" s="277"/>
    </row>
    <row r="14" spans="1:46" ht="7" customHeight="1">
      <c r="E14" s="391"/>
      <c r="F14" s="392"/>
      <c r="G14" s="403"/>
      <c r="H14" s="400"/>
      <c r="I14" s="400"/>
      <c r="J14" s="382"/>
      <c r="K14" s="385"/>
      <c r="L14" s="392"/>
      <c r="M14" s="408"/>
      <c r="N14" s="408"/>
      <c r="O14" s="408"/>
      <c r="P14" s="408"/>
      <c r="Q14" s="408"/>
      <c r="R14" s="408"/>
      <c r="S14" s="408"/>
      <c r="T14" s="408"/>
      <c r="U14" s="408"/>
      <c r="V14" s="409"/>
      <c r="W14" s="351" t="s">
        <v>23</v>
      </c>
      <c r="X14" s="398"/>
      <c r="Y14" s="398"/>
      <c r="Z14" s="414"/>
      <c r="AA14" s="415"/>
      <c r="AB14" s="415"/>
      <c r="AC14" s="413" t="s">
        <v>24</v>
      </c>
      <c r="AD14" s="277"/>
      <c r="AE14" s="277"/>
      <c r="AF14" s="277"/>
      <c r="AG14" s="277"/>
      <c r="AH14" s="277"/>
      <c r="AI14" s="277" t="s">
        <v>27</v>
      </c>
      <c r="AJ14" s="277"/>
      <c r="AK14" s="277"/>
      <c r="AL14" s="277"/>
      <c r="AM14" s="277"/>
      <c r="AN14" s="277"/>
      <c r="AO14" s="277"/>
      <c r="AP14" s="277"/>
      <c r="AQ14" s="277"/>
      <c r="AR14" s="277"/>
    </row>
    <row r="15" spans="1:46" ht="7" customHeight="1">
      <c r="E15" s="391"/>
      <c r="F15" s="392"/>
      <c r="G15" s="403" t="s">
        <v>108</v>
      </c>
      <c r="H15" s="400">
        <f>基本情報!C23</f>
        <v>45815</v>
      </c>
      <c r="I15" s="400"/>
      <c r="J15" s="382"/>
      <c r="K15" s="385"/>
      <c r="L15" s="392"/>
      <c r="M15" s="408"/>
      <c r="N15" s="408"/>
      <c r="O15" s="408"/>
      <c r="P15" s="408"/>
      <c r="Q15" s="408"/>
      <c r="R15" s="408"/>
      <c r="S15" s="408"/>
      <c r="T15" s="408"/>
      <c r="U15" s="408"/>
      <c r="V15" s="409"/>
      <c r="W15" s="351"/>
      <c r="X15" s="398"/>
      <c r="Y15" s="398"/>
      <c r="Z15" s="414"/>
      <c r="AA15" s="415"/>
      <c r="AB15" s="415"/>
      <c r="AC15" s="413"/>
      <c r="AD15" s="277"/>
      <c r="AE15" s="277"/>
      <c r="AF15" s="277"/>
      <c r="AG15" s="277"/>
      <c r="AH15" s="277"/>
      <c r="AI15" s="277"/>
      <c r="AJ15" s="277"/>
      <c r="AK15" s="277"/>
      <c r="AL15" s="277"/>
      <c r="AM15" s="277"/>
      <c r="AN15" s="277"/>
      <c r="AO15" s="277"/>
      <c r="AP15" s="277"/>
      <c r="AQ15" s="277"/>
      <c r="AR15" s="277"/>
    </row>
    <row r="16" spans="1:46" ht="13" customHeight="1" thickBot="1">
      <c r="E16" s="393"/>
      <c r="F16" s="394"/>
      <c r="G16" s="404"/>
      <c r="H16" s="401"/>
      <c r="I16" s="401"/>
      <c r="J16" s="383"/>
      <c r="K16" s="386"/>
      <c r="L16" s="394"/>
      <c r="M16" s="410"/>
      <c r="N16" s="410"/>
      <c r="O16" s="410"/>
      <c r="P16" s="410"/>
      <c r="Q16" s="410"/>
      <c r="R16" s="410"/>
      <c r="S16" s="410"/>
      <c r="T16" s="410"/>
      <c r="U16" s="410"/>
      <c r="V16" s="411"/>
      <c r="W16" s="351"/>
      <c r="X16" s="398"/>
      <c r="Y16" s="398"/>
      <c r="Z16" s="414"/>
      <c r="AA16" s="415"/>
      <c r="AB16" s="415"/>
      <c r="AC16" s="413"/>
      <c r="AD16" s="277"/>
      <c r="AE16" s="277"/>
      <c r="AF16" s="277"/>
      <c r="AG16" s="277"/>
      <c r="AH16" s="277"/>
      <c r="AI16" s="277"/>
      <c r="AJ16" s="277"/>
      <c r="AK16" s="277"/>
      <c r="AL16" s="277"/>
      <c r="AM16" s="277"/>
      <c r="AN16" s="277"/>
      <c r="AO16" s="277"/>
      <c r="AP16" s="277"/>
      <c r="AQ16" s="277"/>
      <c r="AR16" s="277"/>
    </row>
    <row r="17" spans="1:44" ht="13" customHeight="1" thickTop="1" thickBot="1"/>
    <row r="18" spans="1:44" ht="15" customHeight="1" thickTop="1">
      <c r="E18" s="358" t="s">
        <v>323</v>
      </c>
      <c r="F18" s="359"/>
      <c r="G18" s="359"/>
      <c r="H18" s="359"/>
      <c r="I18" s="359"/>
      <c r="J18" s="359"/>
      <c r="K18" s="359" t="s">
        <v>41</v>
      </c>
      <c r="L18" s="359"/>
      <c r="M18" s="359"/>
      <c r="N18" s="362" t="s">
        <v>1</v>
      </c>
      <c r="O18" s="362"/>
      <c r="P18" s="362" t="s">
        <v>2</v>
      </c>
      <c r="Q18" s="362"/>
      <c r="R18" s="362"/>
      <c r="S18" s="362"/>
      <c r="T18" s="362"/>
      <c r="U18" s="362"/>
      <c r="V18" s="364" t="s">
        <v>6</v>
      </c>
      <c r="W18" s="364"/>
      <c r="X18" s="364"/>
      <c r="Y18" s="364" t="s">
        <v>8</v>
      </c>
      <c r="Z18" s="364"/>
      <c r="AA18" s="364" t="s">
        <v>8</v>
      </c>
      <c r="AB18" s="426"/>
      <c r="AC18" s="9" t="s">
        <v>11</v>
      </c>
      <c r="AD18" s="428" t="s">
        <v>30</v>
      </c>
      <c r="AE18" s="428"/>
      <c r="AF18" s="428"/>
      <c r="AG18" s="428"/>
      <c r="AH18" s="428"/>
      <c r="AI18" s="428"/>
      <c r="AJ18" s="420" t="s">
        <v>14</v>
      </c>
      <c r="AK18" s="420" t="s">
        <v>15</v>
      </c>
      <c r="AL18" s="420"/>
      <c r="AM18" s="420"/>
      <c r="AN18" s="420"/>
      <c r="AO18" s="420"/>
      <c r="AP18" s="420"/>
      <c r="AQ18" s="420"/>
      <c r="AR18" s="420"/>
    </row>
    <row r="19" spans="1:44" ht="15" customHeight="1" thickBot="1">
      <c r="E19" s="360"/>
      <c r="F19" s="361"/>
      <c r="G19" s="361"/>
      <c r="H19" s="361"/>
      <c r="I19" s="361"/>
      <c r="J19" s="361"/>
      <c r="K19" s="361"/>
      <c r="L19" s="361"/>
      <c r="M19" s="361"/>
      <c r="N19" s="363"/>
      <c r="O19" s="363"/>
      <c r="P19" s="363"/>
      <c r="Q19" s="363"/>
      <c r="R19" s="363"/>
      <c r="S19" s="363"/>
      <c r="T19" s="363"/>
      <c r="U19" s="363"/>
      <c r="V19" s="365" t="s">
        <v>7</v>
      </c>
      <c r="W19" s="365"/>
      <c r="X19" s="365"/>
      <c r="Y19" s="365" t="s">
        <v>9</v>
      </c>
      <c r="Z19" s="365"/>
      <c r="AA19" s="365" t="s">
        <v>10</v>
      </c>
      <c r="AB19" s="427"/>
      <c r="AC19" s="10" t="s">
        <v>12</v>
      </c>
      <c r="AD19" s="429" t="s">
        <v>13</v>
      </c>
      <c r="AE19" s="429"/>
      <c r="AF19" s="429"/>
      <c r="AG19" s="429"/>
      <c r="AH19" s="429"/>
      <c r="AI19" s="429"/>
      <c r="AJ19" s="363"/>
      <c r="AK19" s="363"/>
      <c r="AL19" s="363"/>
      <c r="AM19" s="363"/>
      <c r="AN19" s="363"/>
      <c r="AO19" s="363"/>
      <c r="AP19" s="363"/>
      <c r="AQ19" s="363"/>
      <c r="AR19" s="363"/>
    </row>
    <row r="20" spans="1:44" ht="29" customHeight="1">
      <c r="A20" s="3">
        <f>(A8-1)*10+1</f>
        <v>1</v>
      </c>
      <c r="E20" s="366">
        <f>(A8-1)*10+1</f>
        <v>1</v>
      </c>
      <c r="F20" s="370" t="str">
        <f>IF(A20&gt;$B$11,"",IF(CHOOSE(VLOOKUP(A20,演奏情報2!$B$32:$K$41,2,FALSE),演奏情報2!$E$32,演奏情報2!$E$33)=0,"",CHOOSE(VLOOKUP(A20,演奏情報2!$B$32:$K$41,2,FALSE),演奏情報2!$E$32,演奏情報2!$E$33)))</f>
        <v/>
      </c>
      <c r="G20" s="370"/>
      <c r="H20" s="370"/>
      <c r="I20" s="370"/>
      <c r="J20" s="370"/>
      <c r="K20" s="371"/>
      <c r="L20" s="371"/>
      <c r="M20" s="371"/>
      <c r="N20" s="372" t="s">
        <v>5</v>
      </c>
      <c r="O20" s="11" t="s">
        <v>3</v>
      </c>
      <c r="P20" s="374" t="str">
        <f>IF(OR(F20="",F20="Aパートは必ず選択してください"),"",IF(A20&gt;$B$11,"",IF(OR(ISBLANK(VLOOKUP(A20,演奏情報2!$B$32:$K$41,5,FALSE)),VLOOKUP(A20,演奏情報2!$B$32:$K$41,5,FALSE)=" "),"",VLOOKUP(A20,演奏情報2!$B$32:$K$41,5,FALSE))))</f>
        <v/>
      </c>
      <c r="Q20" s="375"/>
      <c r="R20" s="375"/>
      <c r="S20" s="375"/>
      <c r="T20" s="375"/>
      <c r="U20" s="376"/>
      <c r="V20" s="434" t="str">
        <f>IF(F20="","",団体情報!$D$7)</f>
        <v/>
      </c>
      <c r="W20" s="434"/>
      <c r="X20" s="434"/>
      <c r="Y20" s="368" t="str">
        <f>IF(OR(F20="",F20="Aパートは必ず選択してください"),"",IF(A20&gt;$B$11,"",IF(OR(ISBLANK(VLOOKUP(A20,演奏情報2!$B$32:$K$41,7,FALSE)),VLOOKUP(A20,演奏情報2!$B$32:$K$41,7,FALSE)=" "),"",VLOOKUP(A20,演奏情報2!$B$32:$K$41,7,FALSE))))</f>
        <v/>
      </c>
      <c r="Z20" s="436"/>
      <c r="AA20" s="368" t="str">
        <f>IF(F20="","",1)</f>
        <v/>
      </c>
      <c r="AB20" s="369"/>
      <c r="AC20" s="12"/>
      <c r="AD20" s="418"/>
      <c r="AE20" s="422"/>
      <c r="AF20" s="424"/>
      <c r="AG20" s="418"/>
      <c r="AH20" s="422"/>
      <c r="AI20" s="424"/>
      <c r="AJ20" s="416"/>
      <c r="AK20" s="418"/>
      <c r="AL20" s="422"/>
      <c r="AM20" s="422"/>
      <c r="AN20" s="422"/>
      <c r="AO20" s="422"/>
      <c r="AP20" s="422"/>
      <c r="AQ20" s="422"/>
      <c r="AR20" s="424"/>
    </row>
    <row r="21" spans="1:44" ht="29" customHeight="1" thickBot="1">
      <c r="E21" s="367"/>
      <c r="F21" s="421" t="str">
        <f>IF(F20="","",IF(A20&gt;$B$11,"",IF(CHOOSE(VLOOKUP(A20,演奏情報2!$B$32:$K$41,2,FALSE),$B$12,$B$13)=1,"",IF(VLOOKUP(A20,演奏情報2!$B$32:$K$41,4,FALSE)=F20,"",VLOOKUP(A20,演奏情報2!$B$32:$K$41,4,FALSE)))))</f>
        <v/>
      </c>
      <c r="G21" s="421"/>
      <c r="H21" s="421"/>
      <c r="I21" s="421"/>
      <c r="J21" s="421"/>
      <c r="K21" s="430"/>
      <c r="L21" s="430"/>
      <c r="M21" s="430"/>
      <c r="N21" s="373"/>
      <c r="O21" s="13" t="s">
        <v>4</v>
      </c>
      <c r="P21" s="431" t="str">
        <f>IF(F20="","",IF(A20&gt;$B$11,"",IF(OR(ISBLANK(VLOOKUP(A20,演奏情報2!$B$32:$K$41,6,FALSE)),VLOOKUP(A20,演奏情報2!$B$32:$K$41,6,FALSE)=""),"","("&amp;VLOOKUP(A20,演奏情報2!$B$32:$K$41,6,FALSE)&amp;")")))</f>
        <v/>
      </c>
      <c r="Q21" s="432"/>
      <c r="R21" s="432"/>
      <c r="S21" s="432"/>
      <c r="T21" s="432"/>
      <c r="U21" s="433"/>
      <c r="V21" s="435"/>
      <c r="W21" s="435"/>
      <c r="X21" s="435"/>
      <c r="Y21" s="14"/>
      <c r="Z21" s="15" t="s">
        <v>16</v>
      </c>
      <c r="AA21" s="14"/>
      <c r="AB21" s="16" t="s">
        <v>17</v>
      </c>
      <c r="AC21" s="17" t="s">
        <v>17</v>
      </c>
      <c r="AD21" s="419"/>
      <c r="AE21" s="423"/>
      <c r="AF21" s="425"/>
      <c r="AG21" s="419"/>
      <c r="AH21" s="423"/>
      <c r="AI21" s="425"/>
      <c r="AJ21" s="417"/>
      <c r="AK21" s="419"/>
      <c r="AL21" s="423"/>
      <c r="AM21" s="423"/>
      <c r="AN21" s="423"/>
      <c r="AO21" s="423"/>
      <c r="AP21" s="423"/>
      <c r="AQ21" s="423"/>
      <c r="AR21" s="425"/>
    </row>
    <row r="22" spans="1:44" ht="29" customHeight="1">
      <c r="A22" s="3">
        <f>A20+1</f>
        <v>2</v>
      </c>
      <c r="E22" s="366">
        <f>E20+1</f>
        <v>2</v>
      </c>
      <c r="F22" s="370" t="str">
        <f>IF(A22&gt;$B$11,"",IF(CHOOSE(VLOOKUP(A22,演奏情報2!$B$32:$K$41,2,FALSE),演奏情報2!$E$32,演奏情報2!$E$33)=0,"",CHOOSE(VLOOKUP(A22,演奏情報2!$B$32:$K$41,2,FALSE),演奏情報2!$E$32,演奏情報2!$E$33)))</f>
        <v/>
      </c>
      <c r="G22" s="370"/>
      <c r="H22" s="370"/>
      <c r="I22" s="370"/>
      <c r="J22" s="370"/>
      <c r="K22" s="371"/>
      <c r="L22" s="371"/>
      <c r="M22" s="371"/>
      <c r="N22" s="372" t="s">
        <v>5</v>
      </c>
      <c r="O22" s="11" t="s">
        <v>3</v>
      </c>
      <c r="P22" s="374" t="str">
        <f>IF(OR(F22="",F22="Aパートは必ず選択してください"),"",IF(A22&gt;$B$11,"",IF(OR(ISBLANK(VLOOKUP(A22,演奏情報2!$B$32:$K$41,5,FALSE)),VLOOKUP(A22,演奏情報2!$B$32:$K$41,5,FALSE)=" "),"",VLOOKUP(A22,演奏情報2!$B$32:$K$41,5,FALSE))))</f>
        <v/>
      </c>
      <c r="Q22" s="375"/>
      <c r="R22" s="375"/>
      <c r="S22" s="375"/>
      <c r="T22" s="375"/>
      <c r="U22" s="376"/>
      <c r="V22" s="434" t="str">
        <f>IF(F22="","",団体情報!$D$7)</f>
        <v/>
      </c>
      <c r="W22" s="434"/>
      <c r="X22" s="434"/>
      <c r="Y22" s="368" t="str">
        <f>IF(OR(F22="",F22="Aパートは必ず選択してください"),"",IF(A22&gt;$B$11,"",IF(OR(ISBLANK(VLOOKUP(A22,演奏情報2!$B$32:$K$41,7,FALSE)),VLOOKUP(A22,演奏情報2!$B$32:$K$41,7,FALSE)=" "),"",VLOOKUP(A22,演奏情報2!$B$32:$K$41,7,FALSE))))</f>
        <v/>
      </c>
      <c r="Z22" s="436"/>
      <c r="AA22" s="368" t="str">
        <f t="shared" ref="AA22" si="0">IF(F22="","",1)</f>
        <v/>
      </c>
      <c r="AB22" s="369"/>
      <c r="AC22" s="12"/>
      <c r="AD22" s="418"/>
      <c r="AE22" s="422"/>
      <c r="AF22" s="424"/>
      <c r="AG22" s="418"/>
      <c r="AH22" s="422"/>
      <c r="AI22" s="424"/>
      <c r="AJ22" s="416"/>
      <c r="AK22" s="418"/>
      <c r="AL22" s="422"/>
      <c r="AM22" s="422"/>
      <c r="AN22" s="422"/>
      <c r="AO22" s="422"/>
      <c r="AP22" s="422"/>
      <c r="AQ22" s="422"/>
      <c r="AR22" s="424"/>
    </row>
    <row r="23" spans="1:44" ht="29" customHeight="1" thickBot="1">
      <c r="E23" s="367"/>
      <c r="F23" s="421" t="str">
        <f>IF(F22="","",IF(A22&gt;$B$11,"",IF(CHOOSE(VLOOKUP(A22,演奏情報2!$B$32:$K$41,2,FALSE),$B$12,$B$13)=1,"",IF(VLOOKUP(A22,演奏情報2!$B$32:$K$41,4,FALSE)=F22,"",VLOOKUP(A22,演奏情報2!$B$32:$K$41,4,FALSE)))))</f>
        <v/>
      </c>
      <c r="G23" s="421"/>
      <c r="H23" s="421"/>
      <c r="I23" s="421"/>
      <c r="J23" s="421"/>
      <c r="K23" s="430"/>
      <c r="L23" s="430"/>
      <c r="M23" s="430"/>
      <c r="N23" s="373"/>
      <c r="O23" s="13" t="s">
        <v>4</v>
      </c>
      <c r="P23" s="431" t="str">
        <f>IF(F22="","",IF(A22&gt;$B$11,"",IF(OR(ISBLANK(VLOOKUP(A22,演奏情報2!$B$32:$K$41,6,FALSE)),VLOOKUP(A22,演奏情報2!$B$32:$K$41,6,FALSE)=""),"","("&amp;VLOOKUP(A22,演奏情報2!$B$32:$K$41,6,FALSE)&amp;")")))</f>
        <v/>
      </c>
      <c r="Q23" s="432"/>
      <c r="R23" s="432"/>
      <c r="S23" s="432"/>
      <c r="T23" s="432"/>
      <c r="U23" s="433"/>
      <c r="V23" s="435"/>
      <c r="W23" s="435"/>
      <c r="X23" s="435"/>
      <c r="Y23" s="14"/>
      <c r="Z23" s="15" t="s">
        <v>16</v>
      </c>
      <c r="AA23" s="14"/>
      <c r="AB23" s="16" t="s">
        <v>17</v>
      </c>
      <c r="AC23" s="17" t="s">
        <v>17</v>
      </c>
      <c r="AD23" s="419"/>
      <c r="AE23" s="423"/>
      <c r="AF23" s="425"/>
      <c r="AG23" s="419"/>
      <c r="AH23" s="423"/>
      <c r="AI23" s="425"/>
      <c r="AJ23" s="417"/>
      <c r="AK23" s="419"/>
      <c r="AL23" s="423"/>
      <c r="AM23" s="423"/>
      <c r="AN23" s="423"/>
      <c r="AO23" s="423"/>
      <c r="AP23" s="423"/>
      <c r="AQ23" s="423"/>
      <c r="AR23" s="425"/>
    </row>
    <row r="24" spans="1:44" ht="29" customHeight="1">
      <c r="A24" s="3">
        <f>A22+1</f>
        <v>3</v>
      </c>
      <c r="E24" s="366">
        <f>E22+1</f>
        <v>3</v>
      </c>
      <c r="F24" s="370" t="str">
        <f>IF(A24&gt;$B$11,"",IF(CHOOSE(VLOOKUP(A24,演奏情報2!$B$32:$K$41,2,FALSE),演奏情報2!$E$32,演奏情報2!$E$33)=0,"",CHOOSE(VLOOKUP(A24,演奏情報2!$B$32:$K$41,2,FALSE),演奏情報2!$E$32,演奏情報2!$E$33)))</f>
        <v/>
      </c>
      <c r="G24" s="370"/>
      <c r="H24" s="370"/>
      <c r="I24" s="370"/>
      <c r="J24" s="370"/>
      <c r="K24" s="371"/>
      <c r="L24" s="371"/>
      <c r="M24" s="371"/>
      <c r="N24" s="372" t="s">
        <v>5</v>
      </c>
      <c r="O24" s="11" t="s">
        <v>3</v>
      </c>
      <c r="P24" s="374" t="str">
        <f>IF(OR(F24="",F24="Aパートは必ず選択してください"),"",IF(A24&gt;$B$11,"",IF(OR(ISBLANK(VLOOKUP(A24,演奏情報2!$B$32:$K$41,5,FALSE)),VLOOKUP(A24,演奏情報2!$B$32:$K$41,5,FALSE)=" "),"",VLOOKUP(A24,演奏情報2!$B$32:$K$41,5,FALSE))))</f>
        <v/>
      </c>
      <c r="Q24" s="375"/>
      <c r="R24" s="375"/>
      <c r="S24" s="375"/>
      <c r="T24" s="375"/>
      <c r="U24" s="376"/>
      <c r="V24" s="434" t="str">
        <f>IF(F24="","",団体情報!$D$7)</f>
        <v/>
      </c>
      <c r="W24" s="434"/>
      <c r="X24" s="434"/>
      <c r="Y24" s="368" t="str">
        <f>IF(OR(F24="",F24="Aパートは必ず選択してください"),"",IF(A24&gt;$B$11,"",IF(OR(ISBLANK(VLOOKUP(A24,演奏情報2!$B$32:$K$41,7,FALSE)),VLOOKUP(A24,演奏情報2!$B$32:$K$41,7,FALSE)=" "),"",VLOOKUP(A24,演奏情報2!$B$32:$K$41,7,FALSE))))</f>
        <v/>
      </c>
      <c r="Z24" s="436"/>
      <c r="AA24" s="368" t="str">
        <f t="shared" ref="AA24" si="1">IF(F24="","",1)</f>
        <v/>
      </c>
      <c r="AB24" s="369"/>
      <c r="AC24" s="12"/>
      <c r="AD24" s="418"/>
      <c r="AE24" s="422"/>
      <c r="AF24" s="424"/>
      <c r="AG24" s="418"/>
      <c r="AH24" s="422"/>
      <c r="AI24" s="424"/>
      <c r="AJ24" s="416"/>
      <c r="AK24" s="418"/>
      <c r="AL24" s="422"/>
      <c r="AM24" s="422"/>
      <c r="AN24" s="422"/>
      <c r="AO24" s="422"/>
      <c r="AP24" s="422"/>
      <c r="AQ24" s="422"/>
      <c r="AR24" s="424"/>
    </row>
    <row r="25" spans="1:44" ht="29" customHeight="1" thickBot="1">
      <c r="E25" s="367"/>
      <c r="F25" s="421" t="str">
        <f>IF(F24="","",IF(A24&gt;$B$11,"",IF(CHOOSE(VLOOKUP(A24,演奏情報2!$B$32:$K$41,2,FALSE),$B$12,$B$13)=1,"",IF(VLOOKUP(A24,演奏情報2!$B$32:$K$41,4,FALSE)=F24,"",VLOOKUP(A24,演奏情報2!$B$32:$K$41,4,FALSE)))))</f>
        <v/>
      </c>
      <c r="G25" s="421"/>
      <c r="H25" s="421"/>
      <c r="I25" s="421"/>
      <c r="J25" s="421"/>
      <c r="K25" s="430"/>
      <c r="L25" s="430"/>
      <c r="M25" s="430"/>
      <c r="N25" s="373"/>
      <c r="O25" s="13" t="s">
        <v>4</v>
      </c>
      <c r="P25" s="431" t="str">
        <f>IF(F24="","",IF(A24&gt;$B$11,"",IF(OR(ISBLANK(VLOOKUP(A24,演奏情報2!$B$32:$K$41,6,FALSE)),VLOOKUP(A24,演奏情報2!$B$32:$K$41,6,FALSE)=""),"","("&amp;VLOOKUP(A24,演奏情報2!$B$32:$K$41,6,FALSE)&amp;")")))</f>
        <v/>
      </c>
      <c r="Q25" s="432"/>
      <c r="R25" s="432"/>
      <c r="S25" s="432"/>
      <c r="T25" s="432"/>
      <c r="U25" s="433"/>
      <c r="V25" s="435"/>
      <c r="W25" s="435"/>
      <c r="X25" s="435"/>
      <c r="Y25" s="14"/>
      <c r="Z25" s="15" t="s">
        <v>16</v>
      </c>
      <c r="AA25" s="14"/>
      <c r="AB25" s="16" t="s">
        <v>17</v>
      </c>
      <c r="AC25" s="17" t="s">
        <v>17</v>
      </c>
      <c r="AD25" s="419"/>
      <c r="AE25" s="423"/>
      <c r="AF25" s="425"/>
      <c r="AG25" s="419"/>
      <c r="AH25" s="423"/>
      <c r="AI25" s="425"/>
      <c r="AJ25" s="417"/>
      <c r="AK25" s="419"/>
      <c r="AL25" s="423"/>
      <c r="AM25" s="423"/>
      <c r="AN25" s="423"/>
      <c r="AO25" s="423"/>
      <c r="AP25" s="423"/>
      <c r="AQ25" s="423"/>
      <c r="AR25" s="425"/>
    </row>
    <row r="26" spans="1:44" ht="29" customHeight="1">
      <c r="A26" s="3">
        <f>A24+1</f>
        <v>4</v>
      </c>
      <c r="E26" s="366">
        <f>E24+1</f>
        <v>4</v>
      </c>
      <c r="F26" s="370" t="str">
        <f>IF(A26&gt;$B$11,"",IF(CHOOSE(VLOOKUP(A26,演奏情報2!$B$32:$K$41,2,FALSE),演奏情報2!$E$32,演奏情報2!$E$33)=0,"",CHOOSE(VLOOKUP(A26,演奏情報2!$B$32:$K$41,2,FALSE),演奏情報2!$E$32,演奏情報2!$E$33)))</f>
        <v/>
      </c>
      <c r="G26" s="370"/>
      <c r="H26" s="370"/>
      <c r="I26" s="370"/>
      <c r="J26" s="370"/>
      <c r="K26" s="371"/>
      <c r="L26" s="371"/>
      <c r="M26" s="371"/>
      <c r="N26" s="372" t="s">
        <v>5</v>
      </c>
      <c r="O26" s="11" t="s">
        <v>3</v>
      </c>
      <c r="P26" s="374" t="str">
        <f>IF(OR(F26="",F26="Aパートは必ず選択してください"),"",IF(A26&gt;$B$11,"",IF(OR(ISBLANK(VLOOKUP(A26,演奏情報2!$B$32:$K$41,5,FALSE)),VLOOKUP(A26,演奏情報2!$B$32:$K$41,5,FALSE)=" "),"",VLOOKUP(A26,演奏情報2!$B$32:$K$41,5,FALSE))))</f>
        <v/>
      </c>
      <c r="Q26" s="375"/>
      <c r="R26" s="375"/>
      <c r="S26" s="375"/>
      <c r="T26" s="375"/>
      <c r="U26" s="376"/>
      <c r="V26" s="434" t="str">
        <f>IF(F26="","",団体情報!$D$7)</f>
        <v/>
      </c>
      <c r="W26" s="434"/>
      <c r="X26" s="434"/>
      <c r="Y26" s="368" t="str">
        <f>IF(OR(F26="",F26="Aパートは必ず選択してください"),"",IF(A26&gt;$B$11,"",IF(OR(ISBLANK(VLOOKUP(A26,演奏情報2!$B$32:$K$41,7,FALSE)),VLOOKUP(A26,演奏情報2!$B$32:$K$41,7,FALSE)=" "),"",VLOOKUP(A26,演奏情報2!$B$32:$K$41,7,FALSE))))</f>
        <v/>
      </c>
      <c r="Z26" s="436"/>
      <c r="AA26" s="368" t="str">
        <f t="shared" ref="AA26" si="2">IF(F26="","",1)</f>
        <v/>
      </c>
      <c r="AB26" s="369"/>
      <c r="AC26" s="12"/>
      <c r="AD26" s="418"/>
      <c r="AE26" s="422"/>
      <c r="AF26" s="424"/>
      <c r="AG26" s="418"/>
      <c r="AH26" s="422"/>
      <c r="AI26" s="424"/>
      <c r="AJ26" s="416"/>
      <c r="AK26" s="418"/>
      <c r="AL26" s="422"/>
      <c r="AM26" s="422"/>
      <c r="AN26" s="422"/>
      <c r="AO26" s="422"/>
      <c r="AP26" s="422"/>
      <c r="AQ26" s="422"/>
      <c r="AR26" s="424"/>
    </row>
    <row r="27" spans="1:44" ht="29" customHeight="1" thickBot="1">
      <c r="E27" s="367"/>
      <c r="F27" s="421" t="str">
        <f>IF(F26="","",IF(A26&gt;$B$11,"",IF(CHOOSE(VLOOKUP(A26,演奏情報2!$B$32:$K$41,2,FALSE),$B$12,$B$13)=1,"",IF(VLOOKUP(A26,演奏情報2!$B$32:$K$41,4,FALSE)=F26,"",VLOOKUP(A26,演奏情報2!$B$32:$K$41,4,FALSE)))))</f>
        <v/>
      </c>
      <c r="G27" s="421"/>
      <c r="H27" s="421"/>
      <c r="I27" s="421"/>
      <c r="J27" s="421"/>
      <c r="K27" s="430"/>
      <c r="L27" s="430"/>
      <c r="M27" s="430"/>
      <c r="N27" s="373"/>
      <c r="O27" s="13" t="s">
        <v>4</v>
      </c>
      <c r="P27" s="431" t="str">
        <f>IF(F26="","",IF(A26&gt;$B$11,"",IF(OR(ISBLANK(VLOOKUP(A26,演奏情報2!$B$32:$K$41,6,FALSE)),VLOOKUP(A26,演奏情報2!$B$32:$K$41,6,FALSE)=""),"","("&amp;VLOOKUP(A26,演奏情報2!$B$32:$K$41,6,FALSE)&amp;")")))</f>
        <v/>
      </c>
      <c r="Q27" s="432"/>
      <c r="R27" s="432"/>
      <c r="S27" s="432"/>
      <c r="T27" s="432"/>
      <c r="U27" s="433"/>
      <c r="V27" s="435"/>
      <c r="W27" s="435"/>
      <c r="X27" s="435"/>
      <c r="Y27" s="14"/>
      <c r="Z27" s="15" t="s">
        <v>16</v>
      </c>
      <c r="AA27" s="14"/>
      <c r="AB27" s="16" t="s">
        <v>17</v>
      </c>
      <c r="AC27" s="17" t="s">
        <v>17</v>
      </c>
      <c r="AD27" s="419"/>
      <c r="AE27" s="423"/>
      <c r="AF27" s="425"/>
      <c r="AG27" s="419"/>
      <c r="AH27" s="423"/>
      <c r="AI27" s="425"/>
      <c r="AJ27" s="417"/>
      <c r="AK27" s="419"/>
      <c r="AL27" s="423"/>
      <c r="AM27" s="423"/>
      <c r="AN27" s="423"/>
      <c r="AO27" s="423"/>
      <c r="AP27" s="423"/>
      <c r="AQ27" s="423"/>
      <c r="AR27" s="425"/>
    </row>
    <row r="28" spans="1:44" ht="29" customHeight="1">
      <c r="A28" s="3">
        <f>A26+1</f>
        <v>5</v>
      </c>
      <c r="E28" s="366">
        <f>E26+1</f>
        <v>5</v>
      </c>
      <c r="F28" s="370" t="str">
        <f>IF(A28&gt;$B$11,"",IF(CHOOSE(VLOOKUP(A28,演奏情報2!$B$32:$K$41,2,FALSE),演奏情報2!$E$32,演奏情報2!$E$33)=0,"",CHOOSE(VLOOKUP(A28,演奏情報2!$B$32:$K$41,2,FALSE),演奏情報2!$E$32,演奏情報2!$E$33)))</f>
        <v/>
      </c>
      <c r="G28" s="370"/>
      <c r="H28" s="370"/>
      <c r="I28" s="370"/>
      <c r="J28" s="370"/>
      <c r="K28" s="371"/>
      <c r="L28" s="371"/>
      <c r="M28" s="371"/>
      <c r="N28" s="372" t="s">
        <v>5</v>
      </c>
      <c r="O28" s="11" t="s">
        <v>3</v>
      </c>
      <c r="P28" s="374" t="str">
        <f>IF(OR(F28="",F28="Aパートは必ず選択してください"),"",IF(A28&gt;$B$11,"",IF(OR(ISBLANK(VLOOKUP(A28,演奏情報2!$B$32:$K$41,5,FALSE)),VLOOKUP(A28,演奏情報2!$B$32:$K$41,5,FALSE)=" "),"",VLOOKUP(A28,演奏情報2!$B$32:$K$41,5,FALSE))))</f>
        <v/>
      </c>
      <c r="Q28" s="375"/>
      <c r="R28" s="375"/>
      <c r="S28" s="375"/>
      <c r="T28" s="375"/>
      <c r="U28" s="376"/>
      <c r="V28" s="434" t="str">
        <f>IF(F28="","",団体情報!$D$7)</f>
        <v/>
      </c>
      <c r="W28" s="434"/>
      <c r="X28" s="434"/>
      <c r="Y28" s="368" t="str">
        <f>IF(OR(F28="",F28="Aパートは必ず選択してください"),"",IF(A28&gt;$B$11,"",IF(OR(ISBLANK(VLOOKUP(A28,演奏情報2!$B$32:$K$41,7,FALSE)),VLOOKUP(A28,演奏情報2!$B$32:$K$41,7,FALSE)=" "),"",VLOOKUP(A28,演奏情報2!$B$32:$K$41,7,FALSE))))</f>
        <v/>
      </c>
      <c r="Z28" s="436"/>
      <c r="AA28" s="368" t="str">
        <f t="shared" ref="AA28" si="3">IF(F28="","",1)</f>
        <v/>
      </c>
      <c r="AB28" s="369"/>
      <c r="AC28" s="12"/>
      <c r="AD28" s="418"/>
      <c r="AE28" s="422"/>
      <c r="AF28" s="424"/>
      <c r="AG28" s="418"/>
      <c r="AH28" s="422"/>
      <c r="AI28" s="424"/>
      <c r="AJ28" s="416"/>
      <c r="AK28" s="418"/>
      <c r="AL28" s="422"/>
      <c r="AM28" s="422"/>
      <c r="AN28" s="422"/>
      <c r="AO28" s="422"/>
      <c r="AP28" s="422"/>
      <c r="AQ28" s="422"/>
      <c r="AR28" s="424"/>
    </row>
    <row r="29" spans="1:44" ht="29" customHeight="1" thickBot="1">
      <c r="E29" s="367"/>
      <c r="F29" s="421" t="str">
        <f>IF(F28="","",IF(A28&gt;$B$11,"",IF(CHOOSE(VLOOKUP(A28,演奏情報2!$B$32:$K$41,2,FALSE),$B$12,$B$13)=1,"",IF(VLOOKUP(A28,演奏情報2!$B$32:$K$41,4,FALSE)=F28,"",VLOOKUP(A28,演奏情報2!$B$32:$K$41,4,FALSE)))))</f>
        <v/>
      </c>
      <c r="G29" s="421"/>
      <c r="H29" s="421"/>
      <c r="I29" s="421"/>
      <c r="J29" s="421"/>
      <c r="K29" s="430"/>
      <c r="L29" s="430"/>
      <c r="M29" s="430"/>
      <c r="N29" s="373"/>
      <c r="O29" s="13" t="s">
        <v>4</v>
      </c>
      <c r="P29" s="431" t="str">
        <f>IF(F28="","",IF(A28&gt;$B$11,"",IF(OR(ISBLANK(VLOOKUP(A28,演奏情報2!$B$32:$K$41,6,FALSE)),VLOOKUP(A28,演奏情報2!$B$32:$K$41,6,FALSE)=""),"","("&amp;VLOOKUP(A28,演奏情報2!$B$32:$K$41,6,FALSE)&amp;")")))</f>
        <v/>
      </c>
      <c r="Q29" s="432"/>
      <c r="R29" s="432"/>
      <c r="S29" s="432"/>
      <c r="T29" s="432"/>
      <c r="U29" s="433"/>
      <c r="V29" s="435"/>
      <c r="W29" s="435"/>
      <c r="X29" s="435"/>
      <c r="Y29" s="14"/>
      <c r="Z29" s="15" t="s">
        <v>16</v>
      </c>
      <c r="AA29" s="14"/>
      <c r="AB29" s="16" t="s">
        <v>17</v>
      </c>
      <c r="AC29" s="17" t="s">
        <v>17</v>
      </c>
      <c r="AD29" s="419"/>
      <c r="AE29" s="423"/>
      <c r="AF29" s="425"/>
      <c r="AG29" s="419"/>
      <c r="AH29" s="423"/>
      <c r="AI29" s="425"/>
      <c r="AJ29" s="417"/>
      <c r="AK29" s="419"/>
      <c r="AL29" s="423"/>
      <c r="AM29" s="423"/>
      <c r="AN29" s="423"/>
      <c r="AO29" s="423"/>
      <c r="AP29" s="423"/>
      <c r="AQ29" s="423"/>
      <c r="AR29" s="425"/>
    </row>
    <row r="30" spans="1:44" ht="29" customHeight="1">
      <c r="A30" s="3">
        <f>A28+1</f>
        <v>6</v>
      </c>
      <c r="E30" s="366">
        <f>E28+1</f>
        <v>6</v>
      </c>
      <c r="F30" s="370" t="str">
        <f>IF(A30&gt;$B$11,"",IF(CHOOSE(VLOOKUP(A30,演奏情報2!$B$32:$K$41,2,FALSE),演奏情報2!$E$32,演奏情報2!$E$33)=0,"",CHOOSE(VLOOKUP(A30,演奏情報2!$B$32:$K$41,2,FALSE),演奏情報2!$E$32,演奏情報2!$E$33)))</f>
        <v/>
      </c>
      <c r="G30" s="370"/>
      <c r="H30" s="370"/>
      <c r="I30" s="370"/>
      <c r="J30" s="370"/>
      <c r="K30" s="371"/>
      <c r="L30" s="371"/>
      <c r="M30" s="371"/>
      <c r="N30" s="372" t="s">
        <v>5</v>
      </c>
      <c r="O30" s="11" t="s">
        <v>3</v>
      </c>
      <c r="P30" s="374" t="str">
        <f>IF(OR(F30="",F30="Aパートは必ず選択してください"),"",IF(A30&gt;$B$11,"",IF(OR(ISBLANK(VLOOKUP(A30,演奏情報2!$B$32:$K$41,5,FALSE)),VLOOKUP(A30,演奏情報2!$B$32:$K$41,5,FALSE)=" "),"",VLOOKUP(A30,演奏情報2!$B$32:$K$41,5,FALSE))))</f>
        <v/>
      </c>
      <c r="Q30" s="375"/>
      <c r="R30" s="375"/>
      <c r="S30" s="375"/>
      <c r="T30" s="375"/>
      <c r="U30" s="376"/>
      <c r="V30" s="434" t="str">
        <f>IF(F30="","",団体情報!$D$7)</f>
        <v/>
      </c>
      <c r="W30" s="434"/>
      <c r="X30" s="434"/>
      <c r="Y30" s="368" t="str">
        <f>IF(OR(F30="",F30="Aパートは必ず選択してください"),"",IF(A30&gt;$B$11,"",IF(OR(ISBLANK(VLOOKUP(A30,演奏情報2!$B$32:$K$41,7,FALSE)),VLOOKUP(A30,演奏情報2!$B$32:$K$41,7,FALSE)=" "),"",VLOOKUP(A30,演奏情報2!$B$32:$K$41,7,FALSE))))</f>
        <v/>
      </c>
      <c r="Z30" s="436"/>
      <c r="AA30" s="368" t="str">
        <f t="shared" ref="AA30" si="4">IF(F30="","",1)</f>
        <v/>
      </c>
      <c r="AB30" s="369"/>
      <c r="AC30" s="12"/>
      <c r="AD30" s="418"/>
      <c r="AE30" s="422"/>
      <c r="AF30" s="424"/>
      <c r="AG30" s="418"/>
      <c r="AH30" s="422"/>
      <c r="AI30" s="424"/>
      <c r="AJ30" s="416"/>
      <c r="AK30" s="418"/>
      <c r="AL30" s="422"/>
      <c r="AM30" s="422"/>
      <c r="AN30" s="422"/>
      <c r="AO30" s="422"/>
      <c r="AP30" s="422"/>
      <c r="AQ30" s="422"/>
      <c r="AR30" s="424"/>
    </row>
    <row r="31" spans="1:44" ht="29" customHeight="1" thickBot="1">
      <c r="E31" s="367"/>
      <c r="F31" s="421" t="str">
        <f>IF(F30="","",IF(A30&gt;$B$11,"",IF(CHOOSE(VLOOKUP(A30,演奏情報2!$B$32:$K$41,2,FALSE),$B$12,$B$13)=1,"",IF(VLOOKUP(A30,演奏情報2!$B$32:$K$41,4,FALSE)=F30,"",VLOOKUP(A30,演奏情報2!$B$32:$K$41,4,FALSE)))))</f>
        <v/>
      </c>
      <c r="G31" s="421"/>
      <c r="H31" s="421"/>
      <c r="I31" s="421"/>
      <c r="J31" s="421"/>
      <c r="K31" s="430"/>
      <c r="L31" s="430"/>
      <c r="M31" s="430"/>
      <c r="N31" s="373"/>
      <c r="O31" s="13" t="s">
        <v>4</v>
      </c>
      <c r="P31" s="431" t="str">
        <f>IF(F30="","",IF(A30&gt;$B$11,"",IF(OR(ISBLANK(VLOOKUP(A30,演奏情報2!$B$32:$K$41,6,FALSE)),VLOOKUP(A30,演奏情報2!$B$32:$K$41,6,FALSE)=""),"","("&amp;VLOOKUP(A30,演奏情報2!$B$32:$K$41,6,FALSE)&amp;")")))</f>
        <v/>
      </c>
      <c r="Q31" s="432"/>
      <c r="R31" s="432"/>
      <c r="S31" s="432"/>
      <c r="T31" s="432"/>
      <c r="U31" s="433"/>
      <c r="V31" s="435"/>
      <c r="W31" s="435"/>
      <c r="X31" s="435"/>
      <c r="Y31" s="14"/>
      <c r="Z31" s="15" t="s">
        <v>16</v>
      </c>
      <c r="AA31" s="14"/>
      <c r="AB31" s="16" t="s">
        <v>17</v>
      </c>
      <c r="AC31" s="17" t="s">
        <v>17</v>
      </c>
      <c r="AD31" s="419"/>
      <c r="AE31" s="423"/>
      <c r="AF31" s="425"/>
      <c r="AG31" s="419"/>
      <c r="AH31" s="423"/>
      <c r="AI31" s="425"/>
      <c r="AJ31" s="417"/>
      <c r="AK31" s="419"/>
      <c r="AL31" s="423"/>
      <c r="AM31" s="423"/>
      <c r="AN31" s="423"/>
      <c r="AO31" s="423"/>
      <c r="AP31" s="423"/>
      <c r="AQ31" s="423"/>
      <c r="AR31" s="425"/>
    </row>
    <row r="32" spans="1:44" ht="29" customHeight="1">
      <c r="A32" s="3">
        <f>A30+1</f>
        <v>7</v>
      </c>
      <c r="E32" s="366">
        <f>E30+1</f>
        <v>7</v>
      </c>
      <c r="F32" s="370" t="str">
        <f>IF(A32&gt;$B$11,"",IF(CHOOSE(VLOOKUP(A32,演奏情報2!$B$32:$K$41,2,FALSE),演奏情報2!$E$32,演奏情報2!$E$33)=0,"",CHOOSE(VLOOKUP(A32,演奏情報2!$B$32:$K$41,2,FALSE),演奏情報2!$E$32,演奏情報2!$E$33)))</f>
        <v/>
      </c>
      <c r="G32" s="370"/>
      <c r="H32" s="370"/>
      <c r="I32" s="370"/>
      <c r="J32" s="370"/>
      <c r="K32" s="371"/>
      <c r="L32" s="371"/>
      <c r="M32" s="371"/>
      <c r="N32" s="372" t="s">
        <v>5</v>
      </c>
      <c r="O32" s="11" t="s">
        <v>3</v>
      </c>
      <c r="P32" s="374" t="str">
        <f>IF(OR(F32="",F32="Aパートは必ず選択してください"),"",IF(A32&gt;$B$11,"",IF(OR(ISBLANK(VLOOKUP(A32,演奏情報2!$B$32:$K$41,5,FALSE)),VLOOKUP(A32,演奏情報2!$B$32:$K$41,5,FALSE)=" "),"",VLOOKUP(A32,演奏情報2!$B$32:$K$41,5,FALSE))))</f>
        <v/>
      </c>
      <c r="Q32" s="375"/>
      <c r="R32" s="375"/>
      <c r="S32" s="375"/>
      <c r="T32" s="375"/>
      <c r="U32" s="376"/>
      <c r="V32" s="434" t="str">
        <f>IF(F32="","",団体情報!$D$7)</f>
        <v/>
      </c>
      <c r="W32" s="434"/>
      <c r="X32" s="434"/>
      <c r="Y32" s="368" t="str">
        <f>IF(OR(F32="",F32="Aパートは必ず選択してください"),"",IF(A32&gt;$B$11,"",IF(OR(ISBLANK(VLOOKUP(A32,演奏情報2!$B$32:$K$41,7,FALSE)),VLOOKUP(A32,演奏情報2!$B$32:$K$41,7,FALSE)=" "),"",VLOOKUP(A32,演奏情報2!$B$32:$K$41,7,FALSE))))</f>
        <v/>
      </c>
      <c r="Z32" s="436"/>
      <c r="AA32" s="368" t="str">
        <f t="shared" ref="AA32" si="5">IF(F32="","",1)</f>
        <v/>
      </c>
      <c r="AB32" s="369"/>
      <c r="AC32" s="12"/>
      <c r="AD32" s="418"/>
      <c r="AE32" s="422"/>
      <c r="AF32" s="424"/>
      <c r="AG32" s="418"/>
      <c r="AH32" s="422"/>
      <c r="AI32" s="424"/>
      <c r="AJ32" s="416"/>
      <c r="AK32" s="418"/>
      <c r="AL32" s="422"/>
      <c r="AM32" s="422"/>
      <c r="AN32" s="422"/>
      <c r="AO32" s="422"/>
      <c r="AP32" s="422"/>
      <c r="AQ32" s="422"/>
      <c r="AR32" s="424"/>
    </row>
    <row r="33" spans="1:45" ht="29" customHeight="1" thickBot="1">
      <c r="E33" s="367"/>
      <c r="F33" s="421" t="str">
        <f>IF(F32="","",IF(A32&gt;$B$11,"",IF(CHOOSE(VLOOKUP(A32,演奏情報2!$B$32:$K$41,2,FALSE),$B$12,$B$13)=1,"",IF(VLOOKUP(A32,演奏情報2!$B$32:$K$41,4,FALSE)=F32,"",VLOOKUP(A32,演奏情報2!$B$32:$K$41,4,FALSE)))))</f>
        <v/>
      </c>
      <c r="G33" s="421"/>
      <c r="H33" s="421"/>
      <c r="I33" s="421"/>
      <c r="J33" s="421"/>
      <c r="K33" s="430"/>
      <c r="L33" s="430"/>
      <c r="M33" s="430"/>
      <c r="N33" s="373"/>
      <c r="O33" s="13" t="s">
        <v>4</v>
      </c>
      <c r="P33" s="431" t="str">
        <f>IF(F32="","",IF(A32&gt;$B$11,"",IF(OR(ISBLANK(VLOOKUP(A32,演奏情報2!$B$32:$K$41,6,FALSE)),VLOOKUP(A32,演奏情報2!$B$32:$K$41,6,FALSE)=""),"","("&amp;VLOOKUP(A32,演奏情報2!$B$32:$K$41,6,FALSE)&amp;")")))</f>
        <v/>
      </c>
      <c r="Q33" s="432"/>
      <c r="R33" s="432"/>
      <c r="S33" s="432"/>
      <c r="T33" s="432"/>
      <c r="U33" s="433"/>
      <c r="V33" s="435"/>
      <c r="W33" s="435"/>
      <c r="X33" s="435"/>
      <c r="Y33" s="14"/>
      <c r="Z33" s="15" t="s">
        <v>16</v>
      </c>
      <c r="AA33" s="14"/>
      <c r="AB33" s="16" t="s">
        <v>17</v>
      </c>
      <c r="AC33" s="17" t="s">
        <v>17</v>
      </c>
      <c r="AD33" s="419"/>
      <c r="AE33" s="423"/>
      <c r="AF33" s="425"/>
      <c r="AG33" s="419"/>
      <c r="AH33" s="423"/>
      <c r="AI33" s="425"/>
      <c r="AJ33" s="417"/>
      <c r="AK33" s="419"/>
      <c r="AL33" s="423"/>
      <c r="AM33" s="423"/>
      <c r="AN33" s="423"/>
      <c r="AO33" s="423"/>
      <c r="AP33" s="423"/>
      <c r="AQ33" s="423"/>
      <c r="AR33" s="425"/>
    </row>
    <row r="34" spans="1:45" ht="29" customHeight="1">
      <c r="A34" s="3">
        <f>A32+1</f>
        <v>8</v>
      </c>
      <c r="E34" s="366">
        <f>E32+1</f>
        <v>8</v>
      </c>
      <c r="F34" s="370" t="str">
        <f>IF(A34&gt;$B$11,"",IF(CHOOSE(VLOOKUP(A34,演奏情報2!$B$32:$K$41,2,FALSE),演奏情報2!$E$32,演奏情報2!$E$33)=0,"",CHOOSE(VLOOKUP(A34,演奏情報2!$B$32:$K$41,2,FALSE),演奏情報2!$E$32,演奏情報2!$E$33)))</f>
        <v/>
      </c>
      <c r="G34" s="370"/>
      <c r="H34" s="370"/>
      <c r="I34" s="370"/>
      <c r="J34" s="370"/>
      <c r="K34" s="371"/>
      <c r="L34" s="371"/>
      <c r="M34" s="371"/>
      <c r="N34" s="372" t="s">
        <v>5</v>
      </c>
      <c r="O34" s="11" t="s">
        <v>3</v>
      </c>
      <c r="P34" s="374" t="str">
        <f>IF(OR(F34="",F34="Aパートは必ず選択してください"),"",IF(A34&gt;$B$11,"",IF(OR(ISBLANK(VLOOKUP(A34,演奏情報2!$B$32:$K$41,5,FALSE)),VLOOKUP(A34,演奏情報2!$B$32:$K$41,5,FALSE)=" "),"",VLOOKUP(A34,演奏情報2!$B$32:$K$41,5,FALSE))))</f>
        <v/>
      </c>
      <c r="Q34" s="375"/>
      <c r="R34" s="375"/>
      <c r="S34" s="375"/>
      <c r="T34" s="375"/>
      <c r="U34" s="376"/>
      <c r="V34" s="434" t="str">
        <f>IF(F34="","",団体情報!$D$7)</f>
        <v/>
      </c>
      <c r="W34" s="434"/>
      <c r="X34" s="434"/>
      <c r="Y34" s="368" t="str">
        <f>IF(OR(F34="",F34="Aパートは必ず選択してください"),"",IF(A34&gt;$B$11,"",IF(OR(ISBLANK(VLOOKUP(A34,演奏情報2!$B$32:$K$41,7,FALSE)),VLOOKUP(A34,演奏情報2!$B$32:$K$41,7,FALSE)=" "),"",VLOOKUP(A34,演奏情報2!$B$32:$K$41,7,FALSE))))</f>
        <v/>
      </c>
      <c r="Z34" s="436"/>
      <c r="AA34" s="368" t="str">
        <f t="shared" ref="AA34" si="6">IF(F34="","",1)</f>
        <v/>
      </c>
      <c r="AB34" s="369"/>
      <c r="AC34" s="12"/>
      <c r="AD34" s="418"/>
      <c r="AE34" s="422"/>
      <c r="AF34" s="424"/>
      <c r="AG34" s="418"/>
      <c r="AH34" s="422"/>
      <c r="AI34" s="424"/>
      <c r="AJ34" s="416"/>
      <c r="AK34" s="418"/>
      <c r="AL34" s="422"/>
      <c r="AM34" s="422"/>
      <c r="AN34" s="422"/>
      <c r="AO34" s="422"/>
      <c r="AP34" s="422"/>
      <c r="AQ34" s="422"/>
      <c r="AR34" s="424"/>
    </row>
    <row r="35" spans="1:45" ht="29" customHeight="1" thickBot="1">
      <c r="E35" s="367"/>
      <c r="F35" s="421" t="str">
        <f>IF(F34="","",IF(A34&gt;$B$11,"",IF(CHOOSE(VLOOKUP(A34,演奏情報2!$B$32:$K$41,2,FALSE),$B$12,$B$13)=1,"",IF(VLOOKUP(A34,演奏情報2!$B$32:$K$41,4,FALSE)=F34,"",VLOOKUP(A34,演奏情報2!$B$32:$K$41,4,FALSE)))))</f>
        <v/>
      </c>
      <c r="G35" s="421"/>
      <c r="H35" s="421"/>
      <c r="I35" s="421"/>
      <c r="J35" s="421"/>
      <c r="K35" s="430"/>
      <c r="L35" s="430"/>
      <c r="M35" s="430"/>
      <c r="N35" s="373"/>
      <c r="O35" s="13" t="s">
        <v>4</v>
      </c>
      <c r="P35" s="431" t="str">
        <f>IF(F34="","",IF(A34&gt;$B$11,"",IF(OR(ISBLANK(VLOOKUP(A34,演奏情報2!$B$32:$K$41,6,FALSE)),VLOOKUP(A34,演奏情報2!$B$32:$K$41,6,FALSE)=""),"","("&amp;VLOOKUP(A34,演奏情報2!$B$32:$K$41,6,FALSE)&amp;")")))</f>
        <v/>
      </c>
      <c r="Q35" s="432"/>
      <c r="R35" s="432"/>
      <c r="S35" s="432"/>
      <c r="T35" s="432"/>
      <c r="U35" s="433"/>
      <c r="V35" s="435"/>
      <c r="W35" s="435"/>
      <c r="X35" s="435"/>
      <c r="Y35" s="14"/>
      <c r="Z35" s="15" t="s">
        <v>16</v>
      </c>
      <c r="AA35" s="14"/>
      <c r="AB35" s="16" t="s">
        <v>17</v>
      </c>
      <c r="AC35" s="17" t="s">
        <v>17</v>
      </c>
      <c r="AD35" s="419"/>
      <c r="AE35" s="423"/>
      <c r="AF35" s="425"/>
      <c r="AG35" s="419"/>
      <c r="AH35" s="423"/>
      <c r="AI35" s="425"/>
      <c r="AJ35" s="417"/>
      <c r="AK35" s="419"/>
      <c r="AL35" s="423"/>
      <c r="AM35" s="423"/>
      <c r="AN35" s="423"/>
      <c r="AO35" s="423"/>
      <c r="AP35" s="423"/>
      <c r="AQ35" s="423"/>
      <c r="AR35" s="425"/>
    </row>
    <row r="36" spans="1:45" ht="29" customHeight="1">
      <c r="A36" s="3">
        <f>A34+1</f>
        <v>9</v>
      </c>
      <c r="E36" s="366">
        <f>E34+1</f>
        <v>9</v>
      </c>
      <c r="F36" s="370" t="str">
        <f>IF(A36&gt;$B$11,"",IF(CHOOSE(VLOOKUP(A36,演奏情報2!$B$32:$K$41,2,FALSE),演奏情報2!$E$32,演奏情報2!$E$33)=0,"",CHOOSE(VLOOKUP(A36,演奏情報2!$B$32:$K$41,2,FALSE),演奏情報2!$E$32,演奏情報2!$E$33)))</f>
        <v/>
      </c>
      <c r="G36" s="370"/>
      <c r="H36" s="370"/>
      <c r="I36" s="370"/>
      <c r="J36" s="370"/>
      <c r="K36" s="371"/>
      <c r="L36" s="371"/>
      <c r="M36" s="371"/>
      <c r="N36" s="372" t="s">
        <v>5</v>
      </c>
      <c r="O36" s="11" t="s">
        <v>3</v>
      </c>
      <c r="P36" s="374" t="str">
        <f>IF(OR(F36="",F36="Aパートは必ず選択してください"),"",IF(A36&gt;$B$11,"",IF(OR(ISBLANK(VLOOKUP(A36,演奏情報2!$B$32:$K$41,5,FALSE)),VLOOKUP(A36,演奏情報2!$B$32:$K$41,5,FALSE)=" "),"",VLOOKUP(A36,演奏情報2!$B$32:$K$41,5,FALSE))))</f>
        <v/>
      </c>
      <c r="Q36" s="375"/>
      <c r="R36" s="375"/>
      <c r="S36" s="375"/>
      <c r="T36" s="375"/>
      <c r="U36" s="376"/>
      <c r="V36" s="434" t="str">
        <f>IF(F36="","",団体情報!$D$7)</f>
        <v/>
      </c>
      <c r="W36" s="434"/>
      <c r="X36" s="434"/>
      <c r="Y36" s="368" t="str">
        <f>IF(OR(F36="",F36="Aパートは必ず選択してください"),"",IF(A36&gt;$B$11,"",IF(OR(ISBLANK(VLOOKUP(A36,演奏情報2!$B$32:$K$41,7,FALSE)),VLOOKUP(A36,演奏情報2!$B$32:$K$41,7,FALSE)=" "),"",VLOOKUP(A36,演奏情報2!$B$32:$K$41,7,FALSE))))</f>
        <v/>
      </c>
      <c r="Z36" s="436"/>
      <c r="AA36" s="368" t="str">
        <f t="shared" ref="AA36" si="7">IF(F36="","",1)</f>
        <v/>
      </c>
      <c r="AB36" s="369"/>
      <c r="AC36" s="12"/>
      <c r="AD36" s="418"/>
      <c r="AE36" s="422"/>
      <c r="AF36" s="424"/>
      <c r="AG36" s="418"/>
      <c r="AH36" s="422"/>
      <c r="AI36" s="424"/>
      <c r="AJ36" s="416"/>
      <c r="AK36" s="418"/>
      <c r="AL36" s="422"/>
      <c r="AM36" s="422"/>
      <c r="AN36" s="422"/>
      <c r="AO36" s="422"/>
      <c r="AP36" s="422"/>
      <c r="AQ36" s="422"/>
      <c r="AR36" s="424"/>
    </row>
    <row r="37" spans="1:45" ht="29" customHeight="1" thickBot="1">
      <c r="E37" s="367"/>
      <c r="F37" s="421" t="str">
        <f>IF(F36="","",IF(A36&gt;$B$11,"",IF(CHOOSE(VLOOKUP(A36,演奏情報2!$B$32:$K$41,2,FALSE),$B$12,$B$13)=1,"",IF(VLOOKUP(A36,演奏情報2!$B$32:$K$41,4,FALSE)=F36,"",VLOOKUP(A36,演奏情報2!$B$32:$K$41,4,FALSE)))))</f>
        <v/>
      </c>
      <c r="G37" s="421"/>
      <c r="H37" s="421"/>
      <c r="I37" s="421"/>
      <c r="J37" s="421"/>
      <c r="K37" s="430"/>
      <c r="L37" s="430"/>
      <c r="M37" s="430"/>
      <c r="N37" s="373"/>
      <c r="O37" s="13" t="s">
        <v>4</v>
      </c>
      <c r="P37" s="431" t="str">
        <f>IF(F36="","",IF(A36&gt;$B$11,"",IF(OR(ISBLANK(VLOOKUP(A36,演奏情報2!$B$32:$K$41,6,FALSE)),VLOOKUP(A36,演奏情報2!$B$32:$K$41,6,FALSE)=""),"","("&amp;VLOOKUP(A36,演奏情報2!$B$32:$K$41,6,FALSE)&amp;")")))</f>
        <v/>
      </c>
      <c r="Q37" s="432"/>
      <c r="R37" s="432"/>
      <c r="S37" s="432"/>
      <c r="T37" s="432"/>
      <c r="U37" s="433"/>
      <c r="V37" s="435"/>
      <c r="W37" s="435"/>
      <c r="X37" s="435"/>
      <c r="Y37" s="14"/>
      <c r="Z37" s="15" t="s">
        <v>16</v>
      </c>
      <c r="AA37" s="14"/>
      <c r="AB37" s="16" t="s">
        <v>17</v>
      </c>
      <c r="AC37" s="17" t="s">
        <v>17</v>
      </c>
      <c r="AD37" s="419"/>
      <c r="AE37" s="423"/>
      <c r="AF37" s="425"/>
      <c r="AG37" s="419"/>
      <c r="AH37" s="423"/>
      <c r="AI37" s="425"/>
      <c r="AJ37" s="417"/>
      <c r="AK37" s="419"/>
      <c r="AL37" s="423"/>
      <c r="AM37" s="423"/>
      <c r="AN37" s="423"/>
      <c r="AO37" s="423"/>
      <c r="AP37" s="423"/>
      <c r="AQ37" s="423"/>
      <c r="AR37" s="425"/>
    </row>
    <row r="38" spans="1:45" ht="29" customHeight="1">
      <c r="A38" s="3">
        <f>A36+1</f>
        <v>10</v>
      </c>
      <c r="E38" s="366">
        <f>E36+1</f>
        <v>10</v>
      </c>
      <c r="F38" s="370" t="str">
        <f>IF(A38&gt;$B$11,"",IF(CHOOSE(VLOOKUP(A38,演奏情報2!$B$32:$K$41,2,FALSE),演奏情報2!$E$32,演奏情報2!$E$33)=0,"",CHOOSE(VLOOKUP(A38,演奏情報2!$B$32:$K$41,2,FALSE),演奏情報2!$E$32,演奏情報2!$E$33)))</f>
        <v/>
      </c>
      <c r="G38" s="370"/>
      <c r="H38" s="370"/>
      <c r="I38" s="370"/>
      <c r="J38" s="370"/>
      <c r="K38" s="371"/>
      <c r="L38" s="371"/>
      <c r="M38" s="371"/>
      <c r="N38" s="372" t="s">
        <v>5</v>
      </c>
      <c r="O38" s="11" t="s">
        <v>3</v>
      </c>
      <c r="P38" s="374" t="str">
        <f>IF(OR(F38="",F38="Aパートは必ず選択してください"),"",IF(A38&gt;$B$11,"",IF(OR(ISBLANK(VLOOKUP(A38,演奏情報2!$B$32:$K$41,5,FALSE)),VLOOKUP(A38,演奏情報2!$B$32:$K$41,5,FALSE)=" "),"",VLOOKUP(A38,演奏情報2!$B$32:$K$41,5,FALSE))))</f>
        <v/>
      </c>
      <c r="Q38" s="375"/>
      <c r="R38" s="375"/>
      <c r="S38" s="375"/>
      <c r="T38" s="375"/>
      <c r="U38" s="376"/>
      <c r="V38" s="434" t="str">
        <f>IF(F38="","",団体情報!$D$7)</f>
        <v/>
      </c>
      <c r="W38" s="434"/>
      <c r="X38" s="434"/>
      <c r="Y38" s="368" t="str">
        <f>IF(OR(F38="",F38="Aパートは必ず選択してください"),"",IF(A38&gt;$B$11,"",IF(OR(ISBLANK(VLOOKUP(A38,演奏情報2!$B$32:$K$41,7,FALSE)),VLOOKUP(A38,演奏情報2!$B$32:$K$41,7,FALSE)=" "),"",VLOOKUP(A38,演奏情報2!$B$32:$K$41,7,FALSE))))</f>
        <v/>
      </c>
      <c r="Z38" s="436"/>
      <c r="AA38" s="368" t="str">
        <f t="shared" ref="AA38" si="8">IF(F38="","",1)</f>
        <v/>
      </c>
      <c r="AB38" s="369"/>
      <c r="AC38" s="12"/>
      <c r="AD38" s="418"/>
      <c r="AE38" s="422"/>
      <c r="AF38" s="424"/>
      <c r="AG38" s="418"/>
      <c r="AH38" s="422"/>
      <c r="AI38" s="424"/>
      <c r="AJ38" s="416"/>
      <c r="AK38" s="418"/>
      <c r="AL38" s="422"/>
      <c r="AM38" s="422"/>
      <c r="AN38" s="422"/>
      <c r="AO38" s="422"/>
      <c r="AP38" s="422"/>
      <c r="AQ38" s="422"/>
      <c r="AR38" s="424"/>
    </row>
    <row r="39" spans="1:45" ht="29" customHeight="1" thickBot="1">
      <c r="E39" s="437"/>
      <c r="F39" s="421" t="str">
        <f>IF(F38="","",IF(A38&gt;$B$11,"",IF(CHOOSE(VLOOKUP(A38,演奏情報2!$B$32:$K$41,2,FALSE),$B$12,$B$13)=1,"",IF(VLOOKUP(A38,演奏情報2!$B$32:$K$41,4,FALSE)=F38,"",VLOOKUP(A38,演奏情報2!$B$32:$K$41,4,FALSE)))))</f>
        <v/>
      </c>
      <c r="G39" s="421"/>
      <c r="H39" s="421"/>
      <c r="I39" s="421"/>
      <c r="J39" s="421"/>
      <c r="K39" s="445"/>
      <c r="L39" s="445"/>
      <c r="M39" s="445"/>
      <c r="N39" s="438"/>
      <c r="O39" s="18" t="s">
        <v>4</v>
      </c>
      <c r="P39" s="431" t="str">
        <f>IF(F38="","",IF(A38&gt;$B$11,"",IF(OR(ISBLANK(VLOOKUP(A38,演奏情報2!$B$32:$K$41,6,FALSE)),VLOOKUP(A38,演奏情報2!$B$32:$K$41,6,FALSE)=""),"","("&amp;VLOOKUP(A38,演奏情報2!$B$32:$K$41,6,FALSE)&amp;")")))</f>
        <v/>
      </c>
      <c r="Q39" s="432"/>
      <c r="R39" s="432"/>
      <c r="S39" s="432"/>
      <c r="T39" s="432"/>
      <c r="U39" s="433"/>
      <c r="V39" s="435"/>
      <c r="W39" s="435"/>
      <c r="X39" s="435"/>
      <c r="Y39" s="14"/>
      <c r="Z39" s="15" t="s">
        <v>16</v>
      </c>
      <c r="AA39" s="14"/>
      <c r="AB39" s="16" t="s">
        <v>17</v>
      </c>
      <c r="AC39" s="22" t="s">
        <v>17</v>
      </c>
      <c r="AD39" s="449"/>
      <c r="AE39" s="442"/>
      <c r="AF39" s="443"/>
      <c r="AG39" s="449"/>
      <c r="AH39" s="442"/>
      <c r="AI39" s="443"/>
      <c r="AJ39" s="277"/>
      <c r="AK39" s="449"/>
      <c r="AL39" s="442"/>
      <c r="AM39" s="442"/>
      <c r="AN39" s="442"/>
      <c r="AO39" s="442"/>
      <c r="AP39" s="442"/>
      <c r="AQ39" s="442"/>
      <c r="AR39" s="443"/>
    </row>
    <row r="40" spans="1:45" ht="30" customHeight="1" thickTop="1">
      <c r="E40" s="356" t="s">
        <v>40</v>
      </c>
      <c r="F40" s="356"/>
      <c r="G40" s="356"/>
      <c r="H40" s="356"/>
      <c r="I40" s="356"/>
      <c r="J40" s="356"/>
      <c r="K40" s="356"/>
      <c r="L40" s="356"/>
      <c r="M40" s="357" t="s">
        <v>39</v>
      </c>
      <c r="N40" s="357"/>
      <c r="O40" s="357"/>
      <c r="P40" s="357"/>
      <c r="Q40" s="357"/>
      <c r="R40" s="357"/>
      <c r="S40" s="357"/>
      <c r="T40" s="357"/>
      <c r="U40" s="357"/>
      <c r="V40" s="357"/>
      <c r="X40" s="440" t="s">
        <v>33</v>
      </c>
      <c r="Y40" s="441"/>
      <c r="Z40" s="441"/>
      <c r="AA40" s="441"/>
      <c r="AB40" s="24"/>
      <c r="AC40" s="23"/>
      <c r="AD40" s="24"/>
      <c r="AE40" s="25"/>
      <c r="AF40" s="23"/>
      <c r="AG40" s="24"/>
      <c r="AH40" s="25"/>
      <c r="AI40" s="23"/>
      <c r="AJ40" s="26"/>
      <c r="AK40" s="27">
        <v>9</v>
      </c>
      <c r="AL40" s="27">
        <v>9</v>
      </c>
      <c r="AM40" s="27">
        <v>9</v>
      </c>
      <c r="AN40" s="27">
        <v>9</v>
      </c>
      <c r="AO40" s="27">
        <v>9</v>
      </c>
      <c r="AP40" s="27">
        <v>9</v>
      </c>
      <c r="AQ40" s="27">
        <v>9</v>
      </c>
      <c r="AR40" s="28">
        <v>9</v>
      </c>
    </row>
    <row r="41" spans="1:45" ht="28" customHeight="1" thickBot="1">
      <c r="E41" s="356"/>
      <c r="F41" s="356"/>
      <c r="G41" s="356"/>
      <c r="H41" s="356"/>
      <c r="I41" s="356"/>
      <c r="J41" s="356"/>
      <c r="K41" s="356"/>
      <c r="L41" s="356"/>
      <c r="N41" s="349" t="s">
        <v>37</v>
      </c>
      <c r="O41" s="351"/>
      <c r="P41" s="29"/>
      <c r="Q41" s="30"/>
      <c r="R41" s="31"/>
      <c r="S41" s="30"/>
      <c r="T41" s="31"/>
      <c r="U41" s="30"/>
      <c r="X41" s="347" t="s">
        <v>34</v>
      </c>
      <c r="Y41" s="348"/>
      <c r="Z41" s="348"/>
      <c r="AA41" s="348"/>
      <c r="AB41" s="32"/>
      <c r="AC41" s="33"/>
      <c r="AD41" s="32"/>
      <c r="AE41" s="34"/>
      <c r="AF41" s="33"/>
      <c r="AG41" s="32"/>
      <c r="AH41" s="34"/>
      <c r="AI41" s="35"/>
      <c r="AJ41" s="36" t="s">
        <v>36</v>
      </c>
    </row>
    <row r="42" spans="1:45" ht="40" customHeight="1" thickTop="1" thickBot="1">
      <c r="N42" s="352" t="s">
        <v>38</v>
      </c>
      <c r="O42" s="351"/>
      <c r="P42" s="353" t="s">
        <v>44</v>
      </c>
      <c r="Q42" s="354"/>
      <c r="R42" s="355"/>
      <c r="S42" s="31"/>
      <c r="T42" s="37"/>
      <c r="U42" s="30"/>
      <c r="X42" s="349" t="s">
        <v>35</v>
      </c>
      <c r="Y42" s="350"/>
      <c r="Z42" s="350"/>
      <c r="AA42" s="350"/>
      <c r="AB42" s="31"/>
      <c r="AC42" s="30"/>
      <c r="AD42" s="31"/>
      <c r="AE42" s="37"/>
      <c r="AF42" s="30"/>
      <c r="AG42" s="31"/>
      <c r="AH42" s="37"/>
      <c r="AI42" s="38"/>
      <c r="AJ42" s="39"/>
      <c r="AK42" s="40"/>
      <c r="AL42" s="40"/>
      <c r="AM42" s="40"/>
      <c r="AN42" s="40"/>
      <c r="AO42" s="40"/>
      <c r="AP42" s="40"/>
      <c r="AQ42" s="40"/>
      <c r="AR42" s="40"/>
      <c r="AS42" s="41"/>
    </row>
    <row r="43" spans="1:45" ht="16" thickTop="1"/>
  </sheetData>
  <sheetProtection algorithmName="SHA-512" hashValue="eUz2SlN8JEcLFTl6dLGG/K0WxS6YdDot20NAC4c+ytyPYVd9fInTQxieZcNTV9q0rqhLSug2GBG3CQQ5mAFpXg==" saltValue="QpVkBnljvEG2E2RPIcaNew==" spinCount="100000" sheet="1" objects="1" scenarios="1" selectLockedCells="1"/>
  <mergeCells count="314">
    <mergeCell ref="E8:F8"/>
    <mergeCell ref="H8:H9"/>
    <mergeCell ref="I8:K9"/>
    <mergeCell ref="L8:W9"/>
    <mergeCell ref="E10:F12"/>
    <mergeCell ref="G10:K12"/>
    <mergeCell ref="L10:L12"/>
    <mergeCell ref="M10:V12"/>
    <mergeCell ref="W10:Y11"/>
    <mergeCell ref="Z10:AB11"/>
    <mergeCell ref="AC10:AC11"/>
    <mergeCell ref="AD10:AH11"/>
    <mergeCell ref="AI10:AI13"/>
    <mergeCell ref="AJ10:AR16"/>
    <mergeCell ref="W12:Y13"/>
    <mergeCell ref="Z12:AB13"/>
    <mergeCell ref="AC12:AC13"/>
    <mergeCell ref="AD12:AH16"/>
    <mergeCell ref="M13:V16"/>
    <mergeCell ref="W14:Y16"/>
    <mergeCell ref="Z14:AB16"/>
    <mergeCell ref="AC14:AC16"/>
    <mergeCell ref="AI14:AI16"/>
    <mergeCell ref="G15:G16"/>
    <mergeCell ref="H15:I16"/>
    <mergeCell ref="E13:F16"/>
    <mergeCell ref="G13:G14"/>
    <mergeCell ref="H13:I14"/>
    <mergeCell ref="J13:J16"/>
    <mergeCell ref="K13:K16"/>
    <mergeCell ref="L13:L16"/>
    <mergeCell ref="AK18:AR19"/>
    <mergeCell ref="V19:X19"/>
    <mergeCell ref="Y19:Z19"/>
    <mergeCell ref="AA19:AB19"/>
    <mergeCell ref="AD19:AI19"/>
    <mergeCell ref="E18:J19"/>
    <mergeCell ref="K18:M19"/>
    <mergeCell ref="N18:O19"/>
    <mergeCell ref="P18:U19"/>
    <mergeCell ref="V18:X18"/>
    <mergeCell ref="Y18:Z18"/>
    <mergeCell ref="E20:E21"/>
    <mergeCell ref="F20:J20"/>
    <mergeCell ref="K20:M20"/>
    <mergeCell ref="N20:N21"/>
    <mergeCell ref="P20:U20"/>
    <mergeCell ref="V20:X21"/>
    <mergeCell ref="AA18:AB18"/>
    <mergeCell ref="AD18:AI18"/>
    <mergeCell ref="AJ18:AJ19"/>
    <mergeCell ref="AN20:AN21"/>
    <mergeCell ref="AO20:AO21"/>
    <mergeCell ref="AP20:AP21"/>
    <mergeCell ref="AQ20:AQ21"/>
    <mergeCell ref="AR20:AR21"/>
    <mergeCell ref="F21:J21"/>
    <mergeCell ref="K21:M21"/>
    <mergeCell ref="P21:U21"/>
    <mergeCell ref="AH20:AH21"/>
    <mergeCell ref="AI20:AI21"/>
    <mergeCell ref="AJ20:AJ21"/>
    <mergeCell ref="AK20:AK21"/>
    <mergeCell ref="AL20:AL21"/>
    <mergeCell ref="AM20:AM21"/>
    <mergeCell ref="Y20:Z20"/>
    <mergeCell ref="AA20:AB20"/>
    <mergeCell ref="AD20:AD21"/>
    <mergeCell ref="AE20:AE21"/>
    <mergeCell ref="AF20:AF21"/>
    <mergeCell ref="AG20:AG21"/>
    <mergeCell ref="AQ22:AQ23"/>
    <mergeCell ref="AR22:AR23"/>
    <mergeCell ref="F23:J23"/>
    <mergeCell ref="K23:M23"/>
    <mergeCell ref="P23:U23"/>
    <mergeCell ref="AH22:AH23"/>
    <mergeCell ref="AI22:AI23"/>
    <mergeCell ref="AJ22:AJ23"/>
    <mergeCell ref="AK22:AK23"/>
    <mergeCell ref="AL22:AL23"/>
    <mergeCell ref="AM22:AM23"/>
    <mergeCell ref="Y22:Z22"/>
    <mergeCell ref="AA22:AB22"/>
    <mergeCell ref="AD22:AD23"/>
    <mergeCell ref="AE22:AE23"/>
    <mergeCell ref="AF22:AF23"/>
    <mergeCell ref="AG22:AG23"/>
    <mergeCell ref="F22:J22"/>
    <mergeCell ref="K22:M22"/>
    <mergeCell ref="N22:N23"/>
    <mergeCell ref="P22:U22"/>
    <mergeCell ref="V22:X23"/>
    <mergeCell ref="E24:E25"/>
    <mergeCell ref="F24:J24"/>
    <mergeCell ref="K24:M24"/>
    <mergeCell ref="N24:N25"/>
    <mergeCell ref="P24:U24"/>
    <mergeCell ref="V24:X25"/>
    <mergeCell ref="AN22:AN23"/>
    <mergeCell ref="AO22:AO23"/>
    <mergeCell ref="AP22:AP23"/>
    <mergeCell ref="E22:E23"/>
    <mergeCell ref="AN24:AN25"/>
    <mergeCell ref="AO24:AO25"/>
    <mergeCell ref="AP24:AP25"/>
    <mergeCell ref="AQ24:AQ25"/>
    <mergeCell ref="AR24:AR25"/>
    <mergeCell ref="F25:J25"/>
    <mergeCell ref="K25:M25"/>
    <mergeCell ref="P25:U25"/>
    <mergeCell ref="AH24:AH25"/>
    <mergeCell ref="AI24:AI25"/>
    <mergeCell ref="AJ24:AJ25"/>
    <mergeCell ref="AK24:AK25"/>
    <mergeCell ref="AL24:AL25"/>
    <mergeCell ref="AM24:AM25"/>
    <mergeCell ref="Y24:Z24"/>
    <mergeCell ref="AA24:AB24"/>
    <mergeCell ref="AD24:AD25"/>
    <mergeCell ref="AE24:AE25"/>
    <mergeCell ref="AF24:AF25"/>
    <mergeCell ref="AG24:AG25"/>
    <mergeCell ref="AQ26:AQ27"/>
    <mergeCell ref="AR26:AR27"/>
    <mergeCell ref="F27:J27"/>
    <mergeCell ref="K27:M27"/>
    <mergeCell ref="P27:U27"/>
    <mergeCell ref="AH26:AH27"/>
    <mergeCell ref="AI26:AI27"/>
    <mergeCell ref="AJ26:AJ27"/>
    <mergeCell ref="AK26:AK27"/>
    <mergeCell ref="AL26:AL27"/>
    <mergeCell ref="AM26:AM27"/>
    <mergeCell ref="Y26:Z26"/>
    <mergeCell ref="AA26:AB26"/>
    <mergeCell ref="AD26:AD27"/>
    <mergeCell ref="AE26:AE27"/>
    <mergeCell ref="AF26:AF27"/>
    <mergeCell ref="AG26:AG27"/>
    <mergeCell ref="F26:J26"/>
    <mergeCell ref="K26:M26"/>
    <mergeCell ref="N26:N27"/>
    <mergeCell ref="P26:U26"/>
    <mergeCell ref="V26:X27"/>
    <mergeCell ref="E28:E29"/>
    <mergeCell ref="F28:J28"/>
    <mergeCell ref="K28:M28"/>
    <mergeCell ref="N28:N29"/>
    <mergeCell ref="P28:U28"/>
    <mergeCell ref="V28:X29"/>
    <mergeCell ref="AN26:AN27"/>
    <mergeCell ref="AO26:AO27"/>
    <mergeCell ref="AP26:AP27"/>
    <mergeCell ref="E26:E27"/>
    <mergeCell ref="AN28:AN29"/>
    <mergeCell ref="AO28:AO29"/>
    <mergeCell ref="AP28:AP29"/>
    <mergeCell ref="AQ28:AQ29"/>
    <mergeCell ref="AR28:AR29"/>
    <mergeCell ref="F29:J29"/>
    <mergeCell ref="K29:M29"/>
    <mergeCell ref="P29:U29"/>
    <mergeCell ref="AH28:AH29"/>
    <mergeCell ref="AI28:AI29"/>
    <mergeCell ref="AJ28:AJ29"/>
    <mergeCell ref="AK28:AK29"/>
    <mergeCell ref="AL28:AL29"/>
    <mergeCell ref="AM28:AM29"/>
    <mergeCell ref="Y28:Z28"/>
    <mergeCell ref="AA28:AB28"/>
    <mergeCell ref="AD28:AD29"/>
    <mergeCell ref="AE28:AE29"/>
    <mergeCell ref="AF28:AF29"/>
    <mergeCell ref="AG28:AG29"/>
    <mergeCell ref="AQ30:AQ31"/>
    <mergeCell ref="AR30:AR31"/>
    <mergeCell ref="F31:J31"/>
    <mergeCell ref="K31:M31"/>
    <mergeCell ref="P31:U31"/>
    <mergeCell ref="AH30:AH31"/>
    <mergeCell ref="AI30:AI31"/>
    <mergeCell ref="AJ30:AJ31"/>
    <mergeCell ref="AK30:AK31"/>
    <mergeCell ref="AL30:AL31"/>
    <mergeCell ref="AM30:AM31"/>
    <mergeCell ref="Y30:Z30"/>
    <mergeCell ref="AA30:AB30"/>
    <mergeCell ref="AD30:AD31"/>
    <mergeCell ref="AE30:AE31"/>
    <mergeCell ref="AF30:AF31"/>
    <mergeCell ref="AG30:AG31"/>
    <mergeCell ref="F30:J30"/>
    <mergeCell ref="K30:M30"/>
    <mergeCell ref="N30:N31"/>
    <mergeCell ref="P30:U30"/>
    <mergeCell ref="V30:X31"/>
    <mergeCell ref="E32:E33"/>
    <mergeCell ref="F32:J32"/>
    <mergeCell ref="K32:M32"/>
    <mergeCell ref="N32:N33"/>
    <mergeCell ref="P32:U32"/>
    <mergeCell ref="V32:X33"/>
    <mergeCell ref="AN30:AN31"/>
    <mergeCell ref="AO30:AO31"/>
    <mergeCell ref="AP30:AP31"/>
    <mergeCell ref="E30:E31"/>
    <mergeCell ref="AN32:AN33"/>
    <mergeCell ref="AO32:AO33"/>
    <mergeCell ref="AP32:AP33"/>
    <mergeCell ref="AQ32:AQ33"/>
    <mergeCell ref="AR32:AR33"/>
    <mergeCell ref="F33:J33"/>
    <mergeCell ref="K33:M33"/>
    <mergeCell ref="P33:U33"/>
    <mergeCell ref="AH32:AH33"/>
    <mergeCell ref="AI32:AI33"/>
    <mergeCell ref="AJ32:AJ33"/>
    <mergeCell ref="AK32:AK33"/>
    <mergeCell ref="AL32:AL33"/>
    <mergeCell ref="AM32:AM33"/>
    <mergeCell ref="Y32:Z32"/>
    <mergeCell ref="AA32:AB32"/>
    <mergeCell ref="AD32:AD33"/>
    <mergeCell ref="AE32:AE33"/>
    <mergeCell ref="AF32:AF33"/>
    <mergeCell ref="AG32:AG33"/>
    <mergeCell ref="AQ34:AQ35"/>
    <mergeCell ref="AR34:AR35"/>
    <mergeCell ref="F35:J35"/>
    <mergeCell ref="K35:M35"/>
    <mergeCell ref="P35:U35"/>
    <mergeCell ref="AH34:AH35"/>
    <mergeCell ref="AI34:AI35"/>
    <mergeCell ref="AJ34:AJ35"/>
    <mergeCell ref="AK34:AK35"/>
    <mergeCell ref="AL34:AL35"/>
    <mergeCell ref="AM34:AM35"/>
    <mergeCell ref="Y34:Z34"/>
    <mergeCell ref="AA34:AB34"/>
    <mergeCell ref="AD34:AD35"/>
    <mergeCell ref="AE34:AE35"/>
    <mergeCell ref="AF34:AF35"/>
    <mergeCell ref="AG34:AG35"/>
    <mergeCell ref="F34:J34"/>
    <mergeCell ref="K34:M34"/>
    <mergeCell ref="N34:N35"/>
    <mergeCell ref="P34:U34"/>
    <mergeCell ref="V34:X35"/>
    <mergeCell ref="E36:E37"/>
    <mergeCell ref="F36:J36"/>
    <mergeCell ref="K36:M36"/>
    <mergeCell ref="N36:N37"/>
    <mergeCell ref="P36:U36"/>
    <mergeCell ref="V36:X37"/>
    <mergeCell ref="AN34:AN35"/>
    <mergeCell ref="AO34:AO35"/>
    <mergeCell ref="AP34:AP35"/>
    <mergeCell ref="E34:E35"/>
    <mergeCell ref="AN36:AN37"/>
    <mergeCell ref="AO36:AO37"/>
    <mergeCell ref="AP36:AP37"/>
    <mergeCell ref="AQ36:AQ37"/>
    <mergeCell ref="AR36:AR37"/>
    <mergeCell ref="F37:J37"/>
    <mergeCell ref="K37:M37"/>
    <mergeCell ref="P37:U37"/>
    <mergeCell ref="AH36:AH37"/>
    <mergeCell ref="AI36:AI37"/>
    <mergeCell ref="AJ36:AJ37"/>
    <mergeCell ref="AK36:AK37"/>
    <mergeCell ref="AL36:AL37"/>
    <mergeCell ref="AM36:AM37"/>
    <mergeCell ref="Y36:Z36"/>
    <mergeCell ref="AA36:AB36"/>
    <mergeCell ref="AD36:AD37"/>
    <mergeCell ref="AE36:AE37"/>
    <mergeCell ref="AF36:AF37"/>
    <mergeCell ref="AG36:AG37"/>
    <mergeCell ref="AA38:AB38"/>
    <mergeCell ref="AD38:AD39"/>
    <mergeCell ref="AE38:AE39"/>
    <mergeCell ref="AF38:AF39"/>
    <mergeCell ref="AG38:AG39"/>
    <mergeCell ref="E38:E39"/>
    <mergeCell ref="F38:J38"/>
    <mergeCell ref="K38:M38"/>
    <mergeCell ref="N38:N39"/>
    <mergeCell ref="P38:U38"/>
    <mergeCell ref="V38:X39"/>
    <mergeCell ref="AT7:AT8"/>
    <mergeCell ref="E40:L41"/>
    <mergeCell ref="M40:V40"/>
    <mergeCell ref="X40:AA40"/>
    <mergeCell ref="N41:O41"/>
    <mergeCell ref="X41:AA41"/>
    <mergeCell ref="N42:O42"/>
    <mergeCell ref="P42:R42"/>
    <mergeCell ref="X42:AA42"/>
    <mergeCell ref="AN38:AN39"/>
    <mergeCell ref="AO38:AO39"/>
    <mergeCell ref="AP38:AP39"/>
    <mergeCell ref="AQ38:AQ39"/>
    <mergeCell ref="AR38:AR39"/>
    <mergeCell ref="F39:J39"/>
    <mergeCell ref="K39:M39"/>
    <mergeCell ref="P39:U39"/>
    <mergeCell ref="AH38:AH39"/>
    <mergeCell ref="AI38:AI39"/>
    <mergeCell ref="AJ38:AJ39"/>
    <mergeCell ref="AK38:AK39"/>
    <mergeCell ref="AL38:AL39"/>
    <mergeCell ref="AM38:AM39"/>
    <mergeCell ref="Y38:Z38"/>
  </mergeCells>
  <phoneticPr fontId="6"/>
  <printOptions horizontalCentered="1" verticalCentered="1"/>
  <pageMargins left="0.31496062992125984" right="0.31496062992125984" top="0.31496062992125984" bottom="0.31496062992125984" header="0.31496062992125984" footer="0.31496062992125984"/>
  <pageSetup paperSize="9" scale="64"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B46D1-2764-B646-ABB6-BA35EFE7DFFB}">
  <sheetPr>
    <tabColor rgb="FF00B0F0"/>
    <pageSetUpPr fitToPage="1"/>
  </sheetPr>
  <dimension ref="B1:AR28"/>
  <sheetViews>
    <sheetView showGridLines="0" showRowColHeaders="0" zoomScale="110" zoomScaleNormal="110" workbookViewId="0">
      <pane ySplit="5" topLeftCell="A6" activePane="bottomLeft" state="frozen"/>
      <selection activeCell="E10" sqref="E10:L12"/>
      <selection pane="bottomLeft" activeCell="A5" sqref="A5"/>
    </sheetView>
  </sheetViews>
  <sheetFormatPr baseColWidth="10" defaultRowHeight="15"/>
  <cols>
    <col min="1" max="2" width="2.33203125" style="3" customWidth="1"/>
    <col min="3" max="3" width="7" style="3" customWidth="1"/>
    <col min="4" max="4" width="13.33203125" style="3" bestFit="1" customWidth="1"/>
    <col min="5" max="5" width="12" style="3" customWidth="1"/>
    <col min="6" max="6" width="50" style="3" customWidth="1"/>
    <col min="7" max="7" width="12.33203125" style="3" customWidth="1"/>
    <col min="8" max="8" width="45" style="3" customWidth="1"/>
    <col min="9" max="9" width="4" style="3" customWidth="1"/>
    <col min="10" max="10" width="10.83203125" style="3" customWidth="1"/>
    <col min="11" max="11" width="14.1640625" style="3" customWidth="1"/>
    <col min="12" max="26" width="10.83203125" style="3" customWidth="1"/>
    <col min="27" max="27" width="2.83203125" style="3" customWidth="1"/>
    <col min="28" max="28" width="5.83203125" style="3" customWidth="1"/>
    <col min="29" max="44" width="3" style="3" customWidth="1"/>
    <col min="45" max="16384" width="10.83203125" style="3"/>
  </cols>
  <sheetData>
    <row r="1" spans="2:44" s="50" customFormat="1" ht="24" customHeight="1">
      <c r="B1" s="53" t="s">
        <v>128</v>
      </c>
    </row>
    <row r="2" spans="2:44" s="1" customFormat="1" ht="22">
      <c r="B2" s="2" t="str">
        <f>基本情報!B20</f>
        <v>第65回吹奏楽祭</v>
      </c>
    </row>
    <row r="3" spans="2:44" s="48" customFormat="1" ht="3" customHeight="1"/>
    <row r="4" spans="2:44" s="1" customFormat="1" ht="24">
      <c r="B4" s="51" t="s">
        <v>230</v>
      </c>
      <c r="H4" s="75" t="s">
        <v>208</v>
      </c>
      <c r="AR4" s="75" t="s">
        <v>200</v>
      </c>
    </row>
    <row r="7" spans="2:44" ht="25" customHeight="1" thickBot="1">
      <c r="C7" s="92" t="s">
        <v>203</v>
      </c>
      <c r="F7" s="92" t="str">
        <f>"（"&amp;基本情報!B20&amp;"）"</f>
        <v>（第65回吹奏楽祭）</v>
      </c>
    </row>
    <row r="8" spans="2:44" ht="36" customHeight="1" thickTop="1">
      <c r="C8" s="451" t="s">
        <v>207</v>
      </c>
      <c r="D8" s="452"/>
      <c r="E8" s="469" t="s">
        <v>305</v>
      </c>
      <c r="F8" s="470"/>
    </row>
    <row r="9" spans="2:44" ht="22" customHeight="1">
      <c r="C9" s="459" t="s">
        <v>204</v>
      </c>
      <c r="D9" s="453"/>
      <c r="E9" s="93" t="s">
        <v>145</v>
      </c>
      <c r="F9" s="460" t="str">
        <f>IF(団体情報!D6="","",団体情報!D6)</f>
        <v/>
      </c>
      <c r="G9" s="460"/>
      <c r="H9" s="461"/>
    </row>
    <row r="10" spans="2:44" ht="42" customHeight="1">
      <c r="C10" s="459"/>
      <c r="D10" s="453"/>
      <c r="E10" s="93"/>
      <c r="F10" s="462" t="str">
        <f>IF(団体情報!D7="","",団体情報!D7)</f>
        <v/>
      </c>
      <c r="G10" s="462"/>
      <c r="H10" s="463"/>
    </row>
    <row r="11" spans="2:44" ht="22" customHeight="1">
      <c r="C11" s="458" t="s">
        <v>253</v>
      </c>
      <c r="D11" s="453" t="s">
        <v>205</v>
      </c>
      <c r="E11" s="93" t="s">
        <v>145</v>
      </c>
      <c r="F11" s="460" t="str">
        <f>IF(演奏情報1!E18="","",演奏情報1!E18)</f>
        <v/>
      </c>
      <c r="G11" s="460"/>
      <c r="H11" s="461"/>
    </row>
    <row r="12" spans="2:44" ht="42" customHeight="1">
      <c r="C12" s="458"/>
      <c r="D12" s="453"/>
      <c r="E12" s="93"/>
      <c r="F12" s="462" t="str">
        <f>IF(演奏情報1!E19="","",演奏情報1!E19)</f>
        <v/>
      </c>
      <c r="G12" s="462"/>
      <c r="H12" s="463"/>
    </row>
    <row r="13" spans="2:44" ht="22" customHeight="1">
      <c r="C13" s="458"/>
      <c r="D13" s="456" t="s">
        <v>206</v>
      </c>
      <c r="E13" s="93" t="s">
        <v>145</v>
      </c>
      <c r="F13" s="460" t="str">
        <f>IF(演奏情報1!E7="", "",演奏情報1!E7)</f>
        <v/>
      </c>
      <c r="G13" s="460"/>
      <c r="H13" s="461"/>
    </row>
    <row r="14" spans="2:44" ht="41" customHeight="1">
      <c r="C14" s="458"/>
      <c r="D14" s="457"/>
      <c r="E14" s="93"/>
      <c r="F14" s="462" t="str">
        <f>IF(演奏情報1!E8="", "",演奏情報1!E8)</f>
        <v/>
      </c>
      <c r="G14" s="462"/>
      <c r="H14" s="463"/>
    </row>
    <row r="15" spans="2:44" ht="22" customHeight="1">
      <c r="C15" s="458"/>
      <c r="D15" s="454" t="s">
        <v>255</v>
      </c>
      <c r="E15" s="94"/>
      <c r="F15" s="473"/>
      <c r="G15" s="473"/>
      <c r="H15" s="474"/>
    </row>
    <row r="16" spans="2:44" ht="22" customHeight="1">
      <c r="C16" s="458"/>
      <c r="D16" s="454"/>
      <c r="E16" s="95"/>
      <c r="F16" s="475"/>
      <c r="G16" s="475"/>
      <c r="H16" s="476"/>
      <c r="J16" s="43" t="s">
        <v>281</v>
      </c>
    </row>
    <row r="17" spans="3:10" ht="22" customHeight="1">
      <c r="C17" s="458"/>
      <c r="D17" s="455"/>
      <c r="E17" s="96"/>
      <c r="F17" s="464"/>
      <c r="G17" s="464"/>
      <c r="H17" s="465"/>
    </row>
    <row r="18" spans="3:10" ht="22" customHeight="1">
      <c r="C18" s="458" t="s">
        <v>254</v>
      </c>
      <c r="D18" s="453" t="s">
        <v>205</v>
      </c>
      <c r="E18" s="93" t="s">
        <v>145</v>
      </c>
      <c r="F18" s="460" t="str">
        <f>IF(演奏情報2!E18="","",演奏情報2!E18)</f>
        <v/>
      </c>
      <c r="G18" s="460"/>
      <c r="H18" s="461"/>
    </row>
    <row r="19" spans="3:10" ht="42" customHeight="1">
      <c r="C19" s="458"/>
      <c r="D19" s="453"/>
      <c r="E19" s="93"/>
      <c r="F19" s="462" t="str">
        <f>IF(演奏情報2!E19="","",演奏情報2!E19)</f>
        <v/>
      </c>
      <c r="G19" s="462"/>
      <c r="H19" s="463"/>
    </row>
    <row r="20" spans="3:10" ht="22" customHeight="1">
      <c r="C20" s="458"/>
      <c r="D20" s="456" t="s">
        <v>206</v>
      </c>
      <c r="E20" s="93" t="s">
        <v>145</v>
      </c>
      <c r="F20" s="460" t="str">
        <f>IF(演奏情報2!E7="", "",演奏情報2!E7)</f>
        <v/>
      </c>
      <c r="G20" s="460"/>
      <c r="H20" s="461"/>
    </row>
    <row r="21" spans="3:10" ht="41" customHeight="1">
      <c r="C21" s="458"/>
      <c r="D21" s="457"/>
      <c r="E21" s="93"/>
      <c r="F21" s="462" t="str">
        <f>IF(演奏情報2!E8="", "",演奏情報2!E8)</f>
        <v/>
      </c>
      <c r="G21" s="462"/>
      <c r="H21" s="463"/>
    </row>
    <row r="22" spans="3:10" ht="22" customHeight="1">
      <c r="C22" s="458"/>
      <c r="D22" s="454" t="s">
        <v>255</v>
      </c>
      <c r="E22" s="94"/>
      <c r="F22" s="473"/>
      <c r="G22" s="473"/>
      <c r="H22" s="474"/>
    </row>
    <row r="23" spans="3:10" ht="22" customHeight="1">
      <c r="C23" s="458"/>
      <c r="D23" s="454"/>
      <c r="E23" s="95"/>
      <c r="F23" s="475"/>
      <c r="G23" s="475"/>
      <c r="H23" s="476"/>
      <c r="J23" s="43" t="s">
        <v>281</v>
      </c>
    </row>
    <row r="24" spans="3:10" ht="22" customHeight="1">
      <c r="C24" s="458"/>
      <c r="D24" s="455"/>
      <c r="E24" s="96"/>
      <c r="F24" s="464"/>
      <c r="G24" s="464"/>
      <c r="H24" s="465"/>
    </row>
    <row r="25" spans="3:10" ht="22" customHeight="1">
      <c r="C25" s="459" t="s">
        <v>149</v>
      </c>
      <c r="D25" s="453"/>
      <c r="E25" s="93" t="s">
        <v>145</v>
      </c>
      <c r="F25" s="460" t="str">
        <f>IF(団体情報!D14="","",団体情報!D14)</f>
        <v/>
      </c>
      <c r="G25" s="460"/>
      <c r="H25" s="461"/>
    </row>
    <row r="26" spans="3:10" ht="41" customHeight="1" thickBot="1">
      <c r="C26" s="471"/>
      <c r="D26" s="472"/>
      <c r="E26" s="97"/>
      <c r="F26" s="477" t="str">
        <f>IF(団体情報!D15="","",団体情報!D15)</f>
        <v/>
      </c>
      <c r="G26" s="477"/>
      <c r="H26" s="478"/>
    </row>
    <row r="27" spans="3:10" ht="16" thickTop="1"/>
    <row r="28" spans="3:10" ht="30" customHeight="1">
      <c r="C28" s="4" t="s">
        <v>300</v>
      </c>
      <c r="E28" s="466" t="str">
        <f>IF(団体情報!D6="","",団体情報!D6)</f>
        <v/>
      </c>
      <c r="F28" s="467"/>
      <c r="G28" s="468"/>
      <c r="H28" s="4" t="s">
        <v>301</v>
      </c>
    </row>
  </sheetData>
  <sheetProtection algorithmName="SHA-512" hashValue="cyv4dNdxDWcfYSUH3TpTZOFzCyiLE4AanzovB87ihZIpbkbB4ILrSB/kUspuWhA/Xreu5G/D/zdnuC1/kOsVSg==" saltValue="S0v2H0FGxqMkWE7NchxCbg==" spinCount="100000" sheet="1" objects="1" scenarios="1" selectLockedCells="1"/>
  <mergeCells count="31">
    <mergeCell ref="E28:G28"/>
    <mergeCell ref="E8:F8"/>
    <mergeCell ref="F25:H25"/>
    <mergeCell ref="C25:D26"/>
    <mergeCell ref="F15:H15"/>
    <mergeCell ref="F16:H16"/>
    <mergeCell ref="F26:H26"/>
    <mergeCell ref="F20:H20"/>
    <mergeCell ref="F21:H21"/>
    <mergeCell ref="D22:D24"/>
    <mergeCell ref="F22:H22"/>
    <mergeCell ref="F23:H23"/>
    <mergeCell ref="F24:H24"/>
    <mergeCell ref="F14:H14"/>
    <mergeCell ref="C18:C24"/>
    <mergeCell ref="D18:D19"/>
    <mergeCell ref="F18:H18"/>
    <mergeCell ref="F19:H19"/>
    <mergeCell ref="D20:D21"/>
    <mergeCell ref="F17:H17"/>
    <mergeCell ref="F9:H9"/>
    <mergeCell ref="F11:H11"/>
    <mergeCell ref="F13:H13"/>
    <mergeCell ref="F12:H12"/>
    <mergeCell ref="F10:H10"/>
    <mergeCell ref="C8:D8"/>
    <mergeCell ref="D11:D12"/>
    <mergeCell ref="D15:D17"/>
    <mergeCell ref="D13:D14"/>
    <mergeCell ref="C11:C17"/>
    <mergeCell ref="C9:D10"/>
  </mergeCells>
  <phoneticPr fontId="6"/>
  <printOptions horizontalCentered="1" verticalCentered="1"/>
  <pageMargins left="0.31496062992125984" right="0.31496062992125984" top="0.31496062992125984" bottom="0.31496062992125984" header="0.31496062992125984" footer="0.31496062992125984"/>
  <pageSetup paperSize="9" scale="88"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参加申込書</vt:lpstr>
      <vt:lpstr>団体情報</vt:lpstr>
      <vt:lpstr>演奏情報1</vt:lpstr>
      <vt:lpstr>演奏情報2</vt:lpstr>
      <vt:lpstr>入場券情報</vt:lpstr>
      <vt:lpstr>印刷(参加申込書)</vt:lpstr>
      <vt:lpstr>印刷(演奏利用明細書1)</vt:lpstr>
      <vt:lpstr>印刷(演奏利用明細書2)</vt:lpstr>
      <vt:lpstr>印刷(アナウンス原稿)</vt:lpstr>
      <vt:lpstr>手書き用(演奏利用明細書)</vt:lpstr>
      <vt:lpstr>基本情報</vt:lpstr>
      <vt:lpstr>プログラム原稿</vt:lpstr>
      <vt:lpstr>'印刷(アナウンス原稿)'!Print_Area</vt:lpstr>
      <vt:lpstr>'印刷(演奏利用明細書1)'!Print_Area</vt:lpstr>
      <vt:lpstr>'印刷(演奏利用明細書2)'!Print_Area</vt:lpstr>
      <vt:lpstr>'印刷(参加申込書)'!Print_Area</vt:lpstr>
      <vt:lpstr>'手書き用(演奏利用明細書)'!Print_Area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柏村 新一</dc:creator>
  <cp:lastModifiedBy>Shinichi Kashiwamura</cp:lastModifiedBy>
  <cp:lastPrinted>2023-06-02T00:58:20Z</cp:lastPrinted>
  <dcterms:created xsi:type="dcterms:W3CDTF">2023-04-21T07:27:57Z</dcterms:created>
  <dcterms:modified xsi:type="dcterms:W3CDTF">2025-04-20T11:10:46Z</dcterms:modified>
</cp:coreProperties>
</file>