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sshih520/Dropbox/北九州吹連/2025/ダウンロードファイル/コンクール/"/>
    </mc:Choice>
  </mc:AlternateContent>
  <xr:revisionPtr revIDLastSave="0" documentId="13_ncr:1_{54710DBF-3AC4-5C4C-856B-88ACF98298BB}" xr6:coauthVersionLast="47" xr6:coauthVersionMax="47" xr10:uidLastSave="{00000000-0000-0000-0000-000000000000}"/>
  <workbookProtection workbookAlgorithmName="SHA-512" workbookHashValue="SZ35gKvcEyjBoMZmCtptEUOpYJx3SauVypNz8HVVPdZrkUl2uYU0CaJ9VP1OS6iEJG+/hPDATJZXJC1mr/uiyQ==" workbookSaltValue="gSO9WCoySKdutnj6CAMcUw==" workbookSpinCount="100000" lockStructure="1"/>
  <bookViews>
    <workbookView xWindow="1880" yWindow="1840" windowWidth="29480" windowHeight="19680" xr2:uid="{B5FDD6CF-62D8-3345-BFBE-BA61DAE2909B}"/>
  </bookViews>
  <sheets>
    <sheet name="コンクール参加申込書" sheetId="7" r:id="rId1"/>
    <sheet name="団体情報" sheetId="9" r:id="rId2"/>
    <sheet name="演奏情報" sheetId="4" r:id="rId3"/>
    <sheet name="入場券情報" sheetId="10" r:id="rId4"/>
    <sheet name="印刷(参加申込書)" sheetId="12" r:id="rId5"/>
    <sheet name="印刷(演奏利用明細書)" sheetId="2" r:id="rId6"/>
    <sheet name="印刷(アナウンス原稿)" sheetId="11" r:id="rId7"/>
    <sheet name="手書き用(演奏利用明細書)" sheetId="6" r:id="rId8"/>
    <sheet name="基本情報" sheetId="5" state="hidden" r:id="rId9"/>
    <sheet name="プログラム原稿" sheetId="13" state="hidden" r:id="rId10"/>
  </sheets>
  <definedNames>
    <definedName name="_xlnm.Print_Area" localSheetId="6">'印刷(アナウンス原稿)'!$C$7:$H$26</definedName>
    <definedName name="_xlnm.Print_Area" localSheetId="5">'印刷(演奏利用明細書)'!$E$7:$AS$42</definedName>
    <definedName name="_xlnm.Print_Area" localSheetId="4">'印刷(参加申込書)'!$C$7:$O$46</definedName>
    <definedName name="_xlnm.Print_Area" localSheetId="7">'手書き用(演奏利用明細書)'!$E$7:$AS$42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13" l="1"/>
  <c r="K2" i="13"/>
  <c r="F2" i="13" l="1"/>
  <c r="G2" i="13"/>
  <c r="J2" i="13"/>
  <c r="I2" i="13"/>
  <c r="H2" i="13"/>
  <c r="E2" i="13"/>
  <c r="D2" i="13"/>
  <c r="C2" i="13"/>
  <c r="B2" i="13"/>
  <c r="F32" i="12"/>
  <c r="F31" i="12"/>
  <c r="E26" i="11"/>
  <c r="H8" i="10" l="1"/>
  <c r="H9" i="10"/>
  <c r="J8" i="10" l="1"/>
  <c r="S32" i="12" s="1"/>
  <c r="D27" i="12"/>
  <c r="E32" i="4"/>
  <c r="F33" i="4"/>
  <c r="F34" i="4"/>
  <c r="F35" i="4"/>
  <c r="F36" i="4"/>
  <c r="F37" i="4"/>
  <c r="F38" i="4"/>
  <c r="F32" i="4"/>
  <c r="G33" i="4"/>
  <c r="G34" i="4"/>
  <c r="G35" i="4"/>
  <c r="G36" i="4"/>
  <c r="G37" i="4"/>
  <c r="G38" i="4"/>
  <c r="G32" i="4"/>
  <c r="N23" i="12"/>
  <c r="L23" i="12"/>
  <c r="N22" i="12"/>
  <c r="L22" i="12"/>
  <c r="N21" i="12"/>
  <c r="L21" i="12"/>
  <c r="N20" i="12"/>
  <c r="L20" i="12"/>
  <c r="N19" i="12"/>
  <c r="L19" i="12"/>
  <c r="N18" i="12"/>
  <c r="L18" i="12"/>
  <c r="N16" i="12"/>
  <c r="L16" i="12"/>
  <c r="J25" i="12"/>
  <c r="J24" i="12"/>
  <c r="F9" i="11"/>
  <c r="G38" i="12"/>
  <c r="M32" i="12"/>
  <c r="J32" i="12"/>
  <c r="G39" i="12"/>
  <c r="E39" i="12"/>
  <c r="E40" i="12" l="1"/>
  <c r="E36" i="12"/>
  <c r="E37" i="12"/>
  <c r="E35" i="12"/>
  <c r="I34" i="12"/>
  <c r="M12" i="12"/>
  <c r="H12" i="12"/>
  <c r="L30" i="12"/>
  <c r="L29" i="12"/>
  <c r="L28" i="12"/>
  <c r="E26" i="12"/>
  <c r="J26" i="12"/>
  <c r="E25" i="12"/>
  <c r="E24" i="12"/>
  <c r="E19" i="12"/>
  <c r="E20" i="12"/>
  <c r="E21" i="12"/>
  <c r="E22" i="12"/>
  <c r="E23" i="12"/>
  <c r="E18" i="12"/>
  <c r="E17" i="12"/>
  <c r="E15" i="12"/>
  <c r="C9" i="12"/>
  <c r="E9" i="12"/>
  <c r="D13" i="12" s="1"/>
  <c r="D12" i="12"/>
  <c r="D10" i="12"/>
  <c r="D11" i="12"/>
  <c r="C7" i="12"/>
  <c r="D2" i="6"/>
  <c r="F7" i="11"/>
  <c r="B3" i="7"/>
  <c r="B2" i="9"/>
  <c r="B2" i="4"/>
  <c r="B2" i="10"/>
  <c r="B2" i="12"/>
  <c r="D2" i="2"/>
  <c r="B2" i="11"/>
  <c r="F22" i="11"/>
  <c r="F21" i="11"/>
  <c r="F20" i="11"/>
  <c r="F19" i="11"/>
  <c r="F18" i="11"/>
  <c r="F24" i="11"/>
  <c r="F23" i="11"/>
  <c r="F14" i="11"/>
  <c r="F13" i="11"/>
  <c r="F11" i="11"/>
  <c r="F10" i="11"/>
  <c r="F8" i="11"/>
  <c r="F12" i="11" s="1"/>
  <c r="F15" i="11"/>
  <c r="F16" i="11"/>
  <c r="F17" i="11"/>
  <c r="H32" i="4"/>
  <c r="H34" i="4"/>
  <c r="H35" i="4"/>
  <c r="H36" i="4"/>
  <c r="H37" i="4"/>
  <c r="H38" i="4"/>
  <c r="H33" i="4"/>
  <c r="C28" i="4"/>
  <c r="G6" i="4" s="1"/>
  <c r="C31" i="4" l="1"/>
  <c r="E34" i="4"/>
  <c r="C34" i="4" s="1"/>
  <c r="E35" i="4"/>
  <c r="C35" i="4" s="1"/>
  <c r="E36" i="4"/>
  <c r="C36" i="4" s="1"/>
  <c r="E37" i="4"/>
  <c r="C37" i="4" s="1"/>
  <c r="E38" i="4"/>
  <c r="C38" i="4" s="1"/>
  <c r="E33" i="4"/>
  <c r="C33" i="4" s="1"/>
  <c r="M4" i="5" l="1"/>
  <c r="M5" i="5"/>
  <c r="M6" i="5"/>
  <c r="M3" i="5"/>
  <c r="E31" i="4" s="1"/>
  <c r="C32" i="4" s="1"/>
  <c r="E22" i="6"/>
  <c r="E24" i="6" s="1"/>
  <c r="E26" i="6" s="1"/>
  <c r="H15" i="6"/>
  <c r="H13" i="6"/>
  <c r="M10" i="6"/>
  <c r="G10" i="6"/>
  <c r="I8" i="6"/>
  <c r="F31" i="4" l="1"/>
  <c r="H31" i="4"/>
  <c r="E28" i="6"/>
  <c r="E30" i="6" s="1"/>
  <c r="E32" i="6" s="1"/>
  <c r="E34" i="6" s="1"/>
  <c r="E36" i="6" s="1"/>
  <c r="E38" i="6" s="1"/>
  <c r="A20" i="6"/>
  <c r="A22" i="6" s="1"/>
  <c r="A24" i="6" s="1"/>
  <c r="A26" i="6" l="1"/>
  <c r="A28" i="6" l="1"/>
  <c r="A30" i="6" l="1"/>
  <c r="A32" i="6" l="1"/>
  <c r="A34" i="6" l="1"/>
  <c r="A36" i="6" l="1"/>
  <c r="A38" i="6" l="1"/>
  <c r="A20" i="2" l="1"/>
  <c r="A22" i="2" s="1"/>
  <c r="E20" i="2" l="1"/>
  <c r="E22" i="2" s="1"/>
  <c r="E24" i="2" s="1"/>
  <c r="E26" i="2" s="1"/>
  <c r="E28" i="2" s="1"/>
  <c r="E30" i="2" s="1"/>
  <c r="E32" i="2" s="1"/>
  <c r="E34" i="2" s="1"/>
  <c r="E36" i="2" s="1"/>
  <c r="E38" i="2" s="1"/>
  <c r="A24" i="2" l="1"/>
  <c r="B37" i="4"/>
  <c r="D23" i="5"/>
  <c r="J13" i="6" s="1"/>
  <c r="H15" i="2"/>
  <c r="H13" i="2"/>
  <c r="M10" i="2"/>
  <c r="I8" i="2"/>
  <c r="G10" i="2"/>
  <c r="J13" i="2" l="1"/>
  <c r="B38" i="4"/>
  <c r="B12" i="2"/>
  <c r="B13" i="2"/>
  <c r="B33" i="4"/>
  <c r="B34" i="4"/>
  <c r="B36" i="4"/>
  <c r="A26" i="2"/>
  <c r="B35" i="4"/>
  <c r="B31" i="4"/>
  <c r="B32" i="4"/>
  <c r="B30" i="4" l="1"/>
  <c r="A28" i="2"/>
  <c r="B11" i="2" l="1"/>
  <c r="A30" i="2"/>
  <c r="F20" i="2" l="1"/>
  <c r="F26" i="2"/>
  <c r="Y26" i="2" s="1"/>
  <c r="F24" i="2"/>
  <c r="Y24" i="2" s="1"/>
  <c r="F32" i="2"/>
  <c r="Y32" i="2" s="1"/>
  <c r="F30" i="2"/>
  <c r="Y30" i="2" s="1"/>
  <c r="F28" i="2"/>
  <c r="Y28" i="2" s="1"/>
  <c r="F38" i="2"/>
  <c r="Y38" i="2" s="1"/>
  <c r="F22" i="2"/>
  <c r="Y22" i="2" s="1"/>
  <c r="F36" i="2"/>
  <c r="Y36" i="2" s="1"/>
  <c r="F34" i="2"/>
  <c r="Y34" i="2" s="1"/>
  <c r="A32" i="2"/>
  <c r="V26" i="2" l="1"/>
  <c r="Y20" i="2"/>
  <c r="P20" i="2"/>
  <c r="V24" i="2"/>
  <c r="F23" i="2"/>
  <c r="P23" i="2"/>
  <c r="P22" i="2"/>
  <c r="F31" i="2"/>
  <c r="P31" i="2"/>
  <c r="P30" i="2"/>
  <c r="F33" i="2"/>
  <c r="P33" i="2"/>
  <c r="P32" i="2"/>
  <c r="F37" i="2"/>
  <c r="P37" i="2"/>
  <c r="P36" i="2"/>
  <c r="F29" i="2"/>
  <c r="P28" i="2"/>
  <c r="P29" i="2"/>
  <c r="V30" i="2"/>
  <c r="F25" i="2"/>
  <c r="P25" i="2"/>
  <c r="P24" i="2"/>
  <c r="F39" i="2"/>
  <c r="P39" i="2"/>
  <c r="P38" i="2"/>
  <c r="V28" i="2"/>
  <c r="V22" i="2"/>
  <c r="F35" i="2"/>
  <c r="P34" i="2"/>
  <c r="P35" i="2"/>
  <c r="F27" i="2"/>
  <c r="P27" i="2"/>
  <c r="P26" i="2"/>
  <c r="F21" i="2"/>
  <c r="P21" i="2"/>
  <c r="V32" i="2"/>
  <c r="V20" i="2"/>
  <c r="AA20" i="2"/>
  <c r="AA24" i="2"/>
  <c r="AA22" i="2"/>
  <c r="AA26" i="2"/>
  <c r="AA28" i="2"/>
  <c r="AA30" i="2"/>
  <c r="A34" i="2"/>
  <c r="V34" i="2" l="1"/>
  <c r="AA32" i="2"/>
  <c r="A36" i="2"/>
  <c r="V36" i="2" l="1"/>
  <c r="AA34" i="2"/>
  <c r="A38" i="2"/>
  <c r="V38" i="2" l="1"/>
  <c r="AA36" i="2"/>
  <c r="AA38" i="2" l="1"/>
</calcChain>
</file>

<file path=xl/sharedStrings.xml><?xml version="1.0" encoding="utf-8"?>
<sst xmlns="http://schemas.openxmlformats.org/spreadsheetml/2006/main" count="568" uniqueCount="255">
  <si>
    <t>演奏曲目（上段にご記入下さい）</t>
    <rPh sb="0" eb="4">
      <t xml:space="preserve">エンソウキョクモク </t>
    </rPh>
    <rPh sb="5" eb="7">
      <t xml:space="preserve">ジョウダンニ </t>
    </rPh>
    <phoneticPr fontId="1"/>
  </si>
  <si>
    <t>利用方法</t>
    <rPh sb="0" eb="4">
      <t xml:space="preserve">リヨウホウホウ </t>
    </rPh>
    <phoneticPr fontId="1"/>
  </si>
  <si>
    <t>作(編)曲者</t>
    <rPh sb="0" eb="6">
      <t xml:space="preserve">サッキョクシャ </t>
    </rPh>
    <phoneticPr fontId="1"/>
  </si>
  <si>
    <t>1.原詞</t>
    <rPh sb="2" eb="4">
      <t xml:space="preserve">ゲンシ </t>
    </rPh>
    <phoneticPr fontId="1"/>
  </si>
  <si>
    <t>2.訳詞</t>
    <rPh sb="2" eb="4">
      <t xml:space="preserve">ヤクシ </t>
    </rPh>
    <phoneticPr fontId="1"/>
  </si>
  <si>
    <t>3器楽のみ</t>
    <rPh sb="1" eb="3">
      <t xml:space="preserve">キガクノミ </t>
    </rPh>
    <phoneticPr fontId="1"/>
  </si>
  <si>
    <t>演奏・歌唱者(団体)名</t>
    <rPh sb="0" eb="2">
      <t xml:space="preserve">エンソウ </t>
    </rPh>
    <rPh sb="3" eb="6">
      <t xml:space="preserve">カショウシャ </t>
    </rPh>
    <rPh sb="7" eb="9">
      <t xml:space="preserve">ダンタイ </t>
    </rPh>
    <rPh sb="10" eb="11">
      <t xml:space="preserve">メイ </t>
    </rPh>
    <phoneticPr fontId="1"/>
  </si>
  <si>
    <t>(CD・テープのプロ歌手名)</t>
    <rPh sb="10" eb="13">
      <t xml:space="preserve">カシュメイ </t>
    </rPh>
    <phoneticPr fontId="1"/>
  </si>
  <si>
    <t>演奏</t>
    <rPh sb="0" eb="2">
      <t xml:space="preserve">エンソウ </t>
    </rPh>
    <phoneticPr fontId="1"/>
  </si>
  <si>
    <t>時間</t>
    <rPh sb="0" eb="2">
      <t xml:space="preserve">ジカｎ </t>
    </rPh>
    <phoneticPr fontId="1"/>
  </si>
  <si>
    <t>回数</t>
    <rPh sb="0" eb="2">
      <t xml:space="preserve">カイスウ </t>
    </rPh>
    <phoneticPr fontId="1"/>
  </si>
  <si>
    <t>みなし</t>
    <phoneticPr fontId="1"/>
  </si>
  <si>
    <t>曲数</t>
    <rPh sb="0" eb="2">
      <t xml:space="preserve">キョクスウ </t>
    </rPh>
    <phoneticPr fontId="1"/>
  </si>
  <si>
    <t>(作品バリュー)</t>
    <rPh sb="1" eb="3">
      <t xml:space="preserve">サクヒｎ </t>
    </rPh>
    <phoneticPr fontId="1"/>
  </si>
  <si>
    <t>S</t>
    <phoneticPr fontId="1"/>
  </si>
  <si>
    <t>作品コード</t>
    <rPh sb="0" eb="2">
      <t xml:space="preserve">サクヒンコード </t>
    </rPh>
    <phoneticPr fontId="1"/>
  </si>
  <si>
    <t>分</t>
    <rPh sb="0" eb="1">
      <t xml:space="preserve">フｎ </t>
    </rPh>
    <phoneticPr fontId="1"/>
  </si>
  <si>
    <t>回</t>
    <rPh sb="0" eb="1">
      <t xml:space="preserve">カイ </t>
    </rPh>
    <phoneticPr fontId="1"/>
  </si>
  <si>
    <t>催物名</t>
    <rPh sb="2" eb="3">
      <t xml:space="preserve">メイ </t>
    </rPh>
    <phoneticPr fontId="1"/>
  </si>
  <si>
    <t>会場名</t>
    <rPh sb="0" eb="3">
      <t xml:space="preserve">カイジョウメイ </t>
    </rPh>
    <phoneticPr fontId="1"/>
  </si>
  <si>
    <t>提出日</t>
    <rPh sb="0" eb="3">
      <t xml:space="preserve">テイシュツビ </t>
    </rPh>
    <phoneticPr fontId="1"/>
  </si>
  <si>
    <t>公演回数</t>
    <rPh sb="2" eb="4">
      <t xml:space="preserve">コウエンカイスウ </t>
    </rPh>
    <phoneticPr fontId="1"/>
  </si>
  <si>
    <t>公演所要時間</t>
    <rPh sb="0" eb="1">
      <t xml:space="preserve">コウエンショヨウジカｎ </t>
    </rPh>
    <phoneticPr fontId="1"/>
  </si>
  <si>
    <t>会場の定員数</t>
    <rPh sb="0" eb="2">
      <t xml:space="preserve">カイジョウノ </t>
    </rPh>
    <rPh sb="3" eb="6">
      <t xml:space="preserve">テイインスウ </t>
    </rPh>
    <phoneticPr fontId="1"/>
  </si>
  <si>
    <t>名</t>
    <rPh sb="0" eb="1">
      <t xml:space="preserve">メイ </t>
    </rPh>
    <phoneticPr fontId="1"/>
  </si>
  <si>
    <t>平均入場料</t>
    <rPh sb="0" eb="5">
      <t xml:space="preserve">ヘイキンニュウジョウリョウ </t>
    </rPh>
    <phoneticPr fontId="1"/>
  </si>
  <si>
    <t>レコード</t>
    <phoneticPr fontId="1"/>
  </si>
  <si>
    <t>適</t>
    <rPh sb="0" eb="1">
      <t xml:space="preserve">テキ </t>
    </rPh>
    <phoneticPr fontId="1"/>
  </si>
  <si>
    <t>北九州吹奏楽連盟</t>
    <rPh sb="0" eb="8">
      <t xml:space="preserve">キタキュウシュウスイソウガクレンメイ </t>
    </rPh>
    <phoneticPr fontId="1"/>
  </si>
  <si>
    <t>日間</t>
    <rPh sb="0" eb="2">
      <t xml:space="preserve">ニチカｎ </t>
    </rPh>
    <phoneticPr fontId="1"/>
  </si>
  <si>
    <t>使　用　料</t>
    <rPh sb="0" eb="5">
      <t xml:space="preserve">シヨウリョウ </t>
    </rPh>
    <phoneticPr fontId="1"/>
  </si>
  <si>
    <t>No.</t>
    <phoneticPr fontId="1"/>
  </si>
  <si>
    <t>演　奏　利　用　明　細　書</t>
    <rPh sb="0" eb="13">
      <t xml:space="preserve">エンソウリヨウメイサイショ </t>
    </rPh>
    <phoneticPr fontId="1"/>
  </si>
  <si>
    <t>小計</t>
    <rPh sb="0" eb="2">
      <t xml:space="preserve">ショウケイ </t>
    </rPh>
    <phoneticPr fontId="1"/>
  </si>
  <si>
    <t>消費税相当額</t>
    <rPh sb="0" eb="3">
      <t xml:space="preserve">ショウヒゼイ </t>
    </rPh>
    <rPh sb="3" eb="6">
      <t xml:space="preserve">ソウトウガク </t>
    </rPh>
    <phoneticPr fontId="1"/>
  </si>
  <si>
    <t>合計</t>
    <rPh sb="0" eb="2">
      <t xml:space="preserve">ゴウケイ </t>
    </rPh>
    <phoneticPr fontId="1"/>
  </si>
  <si>
    <t>請求書番号</t>
    <rPh sb="0" eb="5">
      <t xml:space="preserve">セイキュウショバンゴウ </t>
    </rPh>
    <phoneticPr fontId="1"/>
  </si>
  <si>
    <t>請求日</t>
    <rPh sb="0" eb="3">
      <t xml:space="preserve">セイキュウビ </t>
    </rPh>
    <phoneticPr fontId="1"/>
  </si>
  <si>
    <t>種　　目
規定区分</t>
    <rPh sb="0" eb="4">
      <t xml:space="preserve">シュモク </t>
    </rPh>
    <rPh sb="5" eb="7">
      <t xml:space="preserve">キテイ </t>
    </rPh>
    <rPh sb="7" eb="9">
      <t xml:space="preserve">クブｎ </t>
    </rPh>
    <phoneticPr fontId="1"/>
  </si>
  <si>
    <t>N・M･･･当協会管理外　P・D…著作権消滅</t>
    <rPh sb="6" eb="9">
      <t xml:space="preserve">トウキョウカイ </t>
    </rPh>
    <rPh sb="9" eb="12">
      <t xml:space="preserve">カンリガイ </t>
    </rPh>
    <rPh sb="17" eb="22">
      <t xml:space="preserve">チョサクケンショウメツ </t>
    </rPh>
    <phoneticPr fontId="1"/>
  </si>
  <si>
    <t>※メドレー、又は組曲を抜粋して利用する場合は
　1曲ごとにご記入ください。</t>
    <rPh sb="6" eb="7">
      <t xml:space="preserve">マタハ </t>
    </rPh>
    <rPh sb="8" eb="10">
      <t xml:space="preserve">クミキョクヲ </t>
    </rPh>
    <rPh sb="11" eb="13">
      <t xml:space="preserve">バッスイシテ </t>
    </rPh>
    <rPh sb="15" eb="17">
      <t xml:space="preserve">リヨウスルバアイハ </t>
    </rPh>
    <rPh sb="25" eb="26">
      <t xml:space="preserve">キョクゴトニ </t>
    </rPh>
    <phoneticPr fontId="1"/>
  </si>
  <si>
    <t>作(訳)詞者</t>
    <rPh sb="4" eb="6">
      <t xml:space="preserve">サクシシャ </t>
    </rPh>
    <phoneticPr fontId="1"/>
  </si>
  <si>
    <t>開催日</t>
    <rPh sb="0" eb="3">
      <t xml:space="preserve">カイサイビ </t>
    </rPh>
    <phoneticPr fontId="1"/>
  </si>
  <si>
    <t>お申込者名</t>
    <rPh sb="4" eb="5">
      <t xml:space="preserve">メイ </t>
    </rPh>
    <phoneticPr fontId="1"/>
  </si>
  <si>
    <t>Ａ</t>
    <phoneticPr fontId="1"/>
  </si>
  <si>
    <t>事業名</t>
    <rPh sb="0" eb="3">
      <t xml:space="preserve">ジギョウメイ </t>
    </rPh>
    <phoneticPr fontId="6"/>
  </si>
  <si>
    <t>開催日</t>
    <rPh sb="0" eb="3">
      <t xml:space="preserve">カイサイビ </t>
    </rPh>
    <phoneticPr fontId="6"/>
  </si>
  <si>
    <t>至</t>
    <rPh sb="0" eb="1">
      <t xml:space="preserve">イタル </t>
    </rPh>
    <phoneticPr fontId="6"/>
  </si>
  <si>
    <t>自</t>
    <rPh sb="0" eb="1">
      <t xml:space="preserve">ジ </t>
    </rPh>
    <phoneticPr fontId="6"/>
  </si>
  <si>
    <t>提出日</t>
    <rPh sb="0" eb="3">
      <t xml:space="preserve">テイシュツビ </t>
    </rPh>
    <phoneticPr fontId="6"/>
  </si>
  <si>
    <t>会場</t>
    <rPh sb="0" eb="2">
      <t xml:space="preserve">カイジョウ </t>
    </rPh>
    <phoneticPr fontId="6"/>
  </si>
  <si>
    <t>自</t>
    <rPh sb="0" eb="1">
      <t xml:space="preserve">ジ </t>
    </rPh>
    <phoneticPr fontId="1"/>
  </si>
  <si>
    <t>至</t>
    <rPh sb="0" eb="1">
      <t xml:space="preserve">イタル </t>
    </rPh>
    <phoneticPr fontId="1"/>
  </si>
  <si>
    <t>日間</t>
    <rPh sb="0" eb="2">
      <t xml:space="preserve">ニチカｎ </t>
    </rPh>
    <phoneticPr fontId="6"/>
  </si>
  <si>
    <t>■演奏利用明細書</t>
    <rPh sb="1" eb="8">
      <t xml:space="preserve">エンソウリヨウメイサイショ </t>
    </rPh>
    <phoneticPr fontId="6"/>
  </si>
  <si>
    <t>曲目1</t>
    <rPh sb="0" eb="2">
      <t xml:space="preserve">キョクモク </t>
    </rPh>
    <phoneticPr fontId="6"/>
  </si>
  <si>
    <t>曲目2</t>
    <rPh sb="0" eb="1">
      <t xml:space="preserve">キョクモク </t>
    </rPh>
    <phoneticPr fontId="6"/>
  </si>
  <si>
    <t>曲目3</t>
    <rPh sb="0" eb="2">
      <t xml:space="preserve">キョクモク </t>
    </rPh>
    <phoneticPr fontId="6"/>
  </si>
  <si>
    <t>曲目4</t>
    <rPh sb="0" eb="2">
      <t xml:space="preserve">キョクモク </t>
    </rPh>
    <phoneticPr fontId="6"/>
  </si>
  <si>
    <t>曲目5</t>
    <rPh sb="0" eb="2">
      <t xml:space="preserve">キョクモク </t>
    </rPh>
    <phoneticPr fontId="6"/>
  </si>
  <si>
    <t>曲目6</t>
    <rPh sb="0" eb="2">
      <t xml:space="preserve">キョクモク </t>
    </rPh>
    <phoneticPr fontId="6"/>
  </si>
  <si>
    <t>演奏時間</t>
    <rPh sb="0" eb="4">
      <t xml:space="preserve">エンソウジカｎ </t>
    </rPh>
    <phoneticPr fontId="6"/>
  </si>
  <si>
    <t>曲数</t>
    <rPh sb="0" eb="2">
      <t xml:space="preserve">キョクスウ </t>
    </rPh>
    <phoneticPr fontId="6"/>
  </si>
  <si>
    <t>メドレー1</t>
    <phoneticPr fontId="1"/>
  </si>
  <si>
    <t>メドレー2</t>
    <phoneticPr fontId="1"/>
  </si>
  <si>
    <t>＊太線の枠内のみ記入してください。</t>
    <phoneticPr fontId="1"/>
  </si>
  <si>
    <t>曲　　　目</t>
    <rPh sb="0" eb="5">
      <t xml:space="preserve">キョクモク </t>
    </rPh>
    <phoneticPr fontId="6"/>
  </si>
  <si>
    <t>作曲者名</t>
    <rPh sb="0" eb="3">
      <t xml:space="preserve">サッキョクシャ </t>
    </rPh>
    <rPh sb="3" eb="4">
      <t xml:space="preserve">メイ </t>
    </rPh>
    <phoneticPr fontId="6"/>
  </si>
  <si>
    <t>編曲者名</t>
    <rPh sb="0" eb="3">
      <t xml:space="preserve">ヘンキョクシャ </t>
    </rPh>
    <rPh sb="3" eb="4">
      <t xml:space="preserve">メイ </t>
    </rPh>
    <phoneticPr fontId="6"/>
  </si>
  <si>
    <t>[入力]</t>
    <rPh sb="1" eb="3">
      <t xml:space="preserve">ニュウリョク </t>
    </rPh>
    <phoneticPr fontId="6"/>
  </si>
  <si>
    <t>[印刷]</t>
    <rPh sb="1" eb="3">
      <t xml:space="preserve">インサツ </t>
    </rPh>
    <phoneticPr fontId="6"/>
  </si>
  <si>
    <t>[手書き用]</t>
    <rPh sb="1" eb="3">
      <t xml:space="preserve">テガキヨウ </t>
    </rPh>
    <phoneticPr fontId="6"/>
  </si>
  <si>
    <t xml:space="preserve">    北九州吹奏楽連盟</t>
    <rPh sb="4" eb="12">
      <t xml:space="preserve">キタキュウシュウスイソウガクレンメイ </t>
    </rPh>
    <phoneticPr fontId="6"/>
  </si>
  <si>
    <t>Ⅰ</t>
  </si>
  <si>
    <t>Ⅱ</t>
  </si>
  <si>
    <t>Ⅲ</t>
  </si>
  <si>
    <t>Ⅳ</t>
  </si>
  <si>
    <t>課題曲</t>
    <rPh sb="0" eb="3">
      <t xml:space="preserve">カダイキョク </t>
    </rPh>
    <phoneticPr fontId="6"/>
  </si>
  <si>
    <t xml:space="preserve"> </t>
    <phoneticPr fontId="6"/>
  </si>
  <si>
    <t>曲目</t>
    <rPh sb="0" eb="2">
      <t xml:space="preserve">キョクモク </t>
    </rPh>
    <phoneticPr fontId="6"/>
  </si>
  <si>
    <t>自由曲</t>
    <rPh sb="0" eb="3">
      <t xml:space="preserve">ジユウキョク </t>
    </rPh>
    <phoneticPr fontId="6"/>
  </si>
  <si>
    <t>Aパートは必ず選択してください</t>
  </si>
  <si>
    <t>パート</t>
    <phoneticPr fontId="6"/>
  </si>
  <si>
    <t>■ 参加申込書 ■</t>
    <rPh sb="2" eb="7">
      <t xml:space="preserve">サンカモウシコミショ </t>
    </rPh>
    <phoneticPr fontId="6"/>
  </si>
  <si>
    <t>部門</t>
    <rPh sb="0" eb="2">
      <t xml:space="preserve">ブモｎ </t>
    </rPh>
    <phoneticPr fontId="6"/>
  </si>
  <si>
    <t>ふりがな</t>
    <phoneticPr fontId="6"/>
  </si>
  <si>
    <t>〒</t>
    <phoneticPr fontId="6"/>
  </si>
  <si>
    <t>住所</t>
    <rPh sb="0" eb="2">
      <t xml:space="preserve">ジュウショ </t>
    </rPh>
    <phoneticPr fontId="6"/>
  </si>
  <si>
    <t>TEL</t>
    <phoneticPr fontId="6"/>
  </si>
  <si>
    <t>FAX</t>
    <phoneticPr fontId="6"/>
  </si>
  <si>
    <t>指揮者</t>
    <rPh sb="0" eb="3">
      <t xml:space="preserve">シキシャ </t>
    </rPh>
    <phoneticPr fontId="6"/>
  </si>
  <si>
    <t>氏名</t>
    <rPh sb="0" eb="2">
      <t xml:space="preserve">シメイ </t>
    </rPh>
    <phoneticPr fontId="6"/>
  </si>
  <si>
    <t>登録者</t>
    <rPh sb="0" eb="3">
      <t xml:space="preserve">トウロクシャ </t>
    </rPh>
    <phoneticPr fontId="6"/>
  </si>
  <si>
    <t>うち演奏者</t>
    <rPh sb="2" eb="5">
      <t xml:space="preserve">エンソウシャ </t>
    </rPh>
    <phoneticPr fontId="6"/>
  </si>
  <si>
    <t>Aパート</t>
    <phoneticPr fontId="6"/>
  </si>
  <si>
    <t>Bパート</t>
    <phoneticPr fontId="6"/>
  </si>
  <si>
    <t>選択してください</t>
    <rPh sb="0" eb="2">
      <t xml:space="preserve">センタクシテクダサイ </t>
    </rPh>
    <phoneticPr fontId="6"/>
  </si>
  <si>
    <t>高等学校</t>
    <rPh sb="0" eb="4">
      <t xml:space="preserve">コウトウガッコウ </t>
    </rPh>
    <phoneticPr fontId="6"/>
  </si>
  <si>
    <t>責任者</t>
    <rPh sb="0" eb="3">
      <t xml:space="preserve">セキニンシャ </t>
    </rPh>
    <phoneticPr fontId="6"/>
  </si>
  <si>
    <t>緊急連絡先</t>
    <rPh sb="0" eb="5">
      <t xml:space="preserve">キンキュウレンラクサキ </t>
    </rPh>
    <phoneticPr fontId="6"/>
  </si>
  <si>
    <t>-</t>
    <phoneticPr fontId="6"/>
  </si>
  <si>
    <t>名</t>
    <rPh sb="0" eb="1">
      <t xml:space="preserve">メイ </t>
    </rPh>
    <phoneticPr fontId="6"/>
  </si>
  <si>
    <t>団　体
所在地</t>
    <rPh sb="0" eb="4">
      <t xml:space="preserve">ダンタイショザイチ </t>
    </rPh>
    <phoneticPr fontId="6"/>
  </si>
  <si>
    <t>登　録
人　数</t>
    <rPh sb="0" eb="5">
      <t xml:space="preserve">トウロクニンズウ </t>
    </rPh>
    <phoneticPr fontId="6"/>
  </si>
  <si>
    <t>部　門</t>
    <rPh sb="0" eb="3">
      <t xml:space="preserve">ブモｎ </t>
    </rPh>
    <phoneticPr fontId="6"/>
  </si>
  <si>
    <t>団体名</t>
    <rPh sb="0" eb="2">
      <t xml:space="preserve">ダンタイメイ </t>
    </rPh>
    <rPh sb="2" eb="3">
      <t xml:space="preserve">メイ </t>
    </rPh>
    <phoneticPr fontId="6"/>
  </si>
  <si>
    <t>所属長名</t>
    <rPh sb="0" eb="4">
      <t xml:space="preserve">ショゾクチョウメイ </t>
    </rPh>
    <phoneticPr fontId="6"/>
  </si>
  <si>
    <t>氏名</t>
    <rPh sb="0" eb="1">
      <t xml:space="preserve">シメイ </t>
    </rPh>
    <phoneticPr fontId="6"/>
  </si>
  <si>
    <t>写真</t>
    <rPh sb="0" eb="2">
      <t xml:space="preserve">シャシｎ </t>
    </rPh>
    <phoneticPr fontId="6"/>
  </si>
  <si>
    <t>承諾します</t>
    <rPh sb="0" eb="2">
      <t xml:space="preserve">ショウダクシマス </t>
    </rPh>
    <phoneticPr fontId="6"/>
  </si>
  <si>
    <t>承諾しません</t>
    <rPh sb="0" eb="1">
      <t xml:space="preserve">ショウダクシマセｎ </t>
    </rPh>
    <phoneticPr fontId="6"/>
  </si>
  <si>
    <t>名簿</t>
    <rPh sb="0" eb="2">
      <t xml:space="preserve">メイボ </t>
    </rPh>
    <phoneticPr fontId="6"/>
  </si>
  <si>
    <t>評価</t>
    <rPh sb="0" eb="2">
      <t xml:space="preserve">ヒョウカ </t>
    </rPh>
    <phoneticPr fontId="6"/>
  </si>
  <si>
    <t>必要</t>
    <rPh sb="0" eb="2">
      <t xml:space="preserve">ヒツヨウ </t>
    </rPh>
    <phoneticPr fontId="6"/>
  </si>
  <si>
    <t>不要</t>
    <rPh sb="0" eb="2">
      <t xml:space="preserve">フヨウ </t>
    </rPh>
    <phoneticPr fontId="6"/>
  </si>
  <si>
    <r>
      <rPr>
        <sz val="12"/>
        <color theme="1"/>
        <rFont val="ＭＳ Ｐゴシック"/>
        <family val="2"/>
        <charset val="128"/>
      </rPr>
      <t xml:space="preserve">   </t>
    </r>
    <r>
      <rPr>
        <sz val="12"/>
        <color theme="1"/>
        <rFont val="ＭＳ ゴシック"/>
        <family val="2"/>
        <charset val="128"/>
      </rPr>
      <t>評価の個票</t>
    </r>
    <rPh sb="3" eb="5">
      <t xml:space="preserve">ヒョウカノコヒョウ </t>
    </rPh>
    <phoneticPr fontId="6"/>
  </si>
  <si>
    <t>吹奏楽コンクールにおける当団体の演奏について、吹奏楽連盟指定の各社により、
録音・写真撮影・ビデオ収録・販売されることを</t>
    <rPh sb="0" eb="3">
      <t xml:space="preserve">スイソウガクコンクールニオケル </t>
    </rPh>
    <rPh sb="13" eb="15">
      <t xml:space="preserve">トウダンタイノ </t>
    </rPh>
    <rPh sb="16" eb="18">
      <t xml:space="preserve">エンソウニツイテ </t>
    </rPh>
    <rPh sb="23" eb="30">
      <t xml:space="preserve">スイソウガクレンメイシテイノ </t>
    </rPh>
    <phoneticPr fontId="6"/>
  </si>
  <si>
    <t>入力してください</t>
    <rPh sb="0" eb="2">
      <t xml:space="preserve">ニュウリョクシテクダサイ </t>
    </rPh>
    <phoneticPr fontId="6"/>
  </si>
  <si>
    <t>必要事項を</t>
    <rPh sb="0" eb="4">
      <t xml:space="preserve">ヒツヨウジコウヲ </t>
    </rPh>
    <phoneticPr fontId="6"/>
  </si>
  <si>
    <t>■ 団体に関する情報 ■</t>
    <rPh sb="2" eb="10">
      <t xml:space="preserve">ダンタイジョウホウ </t>
    </rPh>
    <phoneticPr fontId="6"/>
  </si>
  <si>
    <t>次は [演奏に関する情報] を入力してください</t>
    <rPh sb="0" eb="1">
      <t xml:space="preserve">ツギハ </t>
    </rPh>
    <rPh sb="4" eb="6">
      <t xml:space="preserve">エンソウニカンスルジョウホウヲ </t>
    </rPh>
    <rPh sb="15" eb="17">
      <t xml:space="preserve">ニュウリョクシテクダサイ </t>
    </rPh>
    <phoneticPr fontId="6"/>
  </si>
  <si>
    <t>■ 演奏に関する情報 ■</t>
    <rPh sb="2" eb="4">
      <t xml:space="preserve">エンソウ </t>
    </rPh>
    <rPh sb="4" eb="10">
      <t xml:space="preserve">ダンタイジョウホウ </t>
    </rPh>
    <phoneticPr fontId="6"/>
  </si>
  <si>
    <t>日本語</t>
    <rPh sb="0" eb="3">
      <t xml:space="preserve">ニホンゴ </t>
    </rPh>
    <phoneticPr fontId="6"/>
  </si>
  <si>
    <t>原語</t>
    <rPh sb="0" eb="2">
      <t xml:space="preserve">ゲンゴ </t>
    </rPh>
    <phoneticPr fontId="6"/>
  </si>
  <si>
    <t>課題曲（Aパートのみ）</t>
    <rPh sb="0" eb="3">
      <t xml:space="preserve">カダイキョク </t>
    </rPh>
    <phoneticPr fontId="6"/>
  </si>
  <si>
    <t>曲目2</t>
    <rPh sb="0" eb="2">
      <t xml:space="preserve">キョクモク </t>
    </rPh>
    <phoneticPr fontId="6"/>
  </si>
  <si>
    <t>組曲等の
演奏部分
サブタイトル
（日本語可）</t>
    <rPh sb="0" eb="3">
      <t xml:space="preserve">クミキョクトウノ </t>
    </rPh>
    <rPh sb="4" eb="8">
      <t xml:space="preserve">エンソウブブｎ </t>
    </rPh>
    <rPh sb="15" eb="18">
      <t xml:space="preserve">ニホンゴ </t>
    </rPh>
    <rPh sb="18" eb="19">
      <t xml:space="preserve">カ </t>
    </rPh>
    <phoneticPr fontId="6"/>
  </si>
  <si>
    <t>作曲者</t>
    <rPh sb="0" eb="3">
      <t xml:space="preserve">サッキョクシャ </t>
    </rPh>
    <phoneticPr fontId="6"/>
  </si>
  <si>
    <t>編曲者</t>
    <rPh sb="0" eb="3">
      <t xml:space="preserve">ヘンキョクシャ </t>
    </rPh>
    <phoneticPr fontId="6"/>
  </si>
  <si>
    <t>日本語</t>
    <rPh sb="0" eb="1">
      <t xml:space="preserve">ニホンゴ </t>
    </rPh>
    <phoneticPr fontId="6"/>
  </si>
  <si>
    <t>原語</t>
    <rPh sb="0" eb="1">
      <t xml:space="preserve">ゲンゴ </t>
    </rPh>
    <phoneticPr fontId="6"/>
  </si>
  <si>
    <t>出版社</t>
    <rPh sb="0" eb="3">
      <t xml:space="preserve">シュッパンシャ </t>
    </rPh>
    <phoneticPr fontId="6"/>
  </si>
  <si>
    <t>編曲手続き</t>
    <rPh sb="0" eb="1">
      <t xml:space="preserve">ヘンキョク </t>
    </rPh>
    <rPh sb="2" eb="4">
      <t xml:space="preserve">テツヅキ </t>
    </rPh>
    <phoneticPr fontId="6"/>
  </si>
  <si>
    <t>ピアノ</t>
    <phoneticPr fontId="6"/>
  </si>
  <si>
    <t>分</t>
    <rPh sb="0" eb="1">
      <t xml:space="preserve">フｎ </t>
    </rPh>
    <phoneticPr fontId="6"/>
  </si>
  <si>
    <t>秒</t>
    <rPh sb="0" eb="1">
      <t xml:space="preserve">ビョウ </t>
    </rPh>
    <phoneticPr fontId="6"/>
  </si>
  <si>
    <t>出版されている楽譜（レンタルを含む）を使用しているので不要</t>
    <phoneticPr fontId="6"/>
  </si>
  <si>
    <t>使用する</t>
    <rPh sb="0" eb="2">
      <t xml:space="preserve">シヨウスル </t>
    </rPh>
    <phoneticPr fontId="6"/>
  </si>
  <si>
    <t>使用しない</t>
    <rPh sb="0" eb="1">
      <t xml:space="preserve">シヨウシナイ </t>
    </rPh>
    <phoneticPr fontId="6"/>
  </si>
  <si>
    <t>このページを印刷してください</t>
    <rPh sb="6" eb="8">
      <t xml:space="preserve">インサツシテクダサイ </t>
    </rPh>
    <phoneticPr fontId="6"/>
  </si>
  <si>
    <t>次は [入場券に関する情報] を入力してください</t>
    <rPh sb="0" eb="1">
      <t xml:space="preserve">ツギハ </t>
    </rPh>
    <rPh sb="4" eb="7">
      <t xml:space="preserve">ニュウジョウケｎ </t>
    </rPh>
    <rPh sb="16" eb="18">
      <t xml:space="preserve">ニュウリョクシテクダサイ </t>
    </rPh>
    <phoneticPr fontId="6"/>
  </si>
  <si>
    <t>■ 入場券に関する情報 ■</t>
    <rPh sb="2" eb="5">
      <t xml:space="preserve">ニュウジョウケｎ </t>
    </rPh>
    <rPh sb="5" eb="11">
      <t xml:space="preserve">ダンタイジョウホウ </t>
    </rPh>
    <phoneticPr fontId="6"/>
  </si>
  <si>
    <t>アナウンス原稿</t>
    <phoneticPr fontId="6"/>
  </si>
  <si>
    <t>団体名</t>
    <rPh sb="0" eb="3">
      <t xml:space="preserve">ダンタイメイ </t>
    </rPh>
    <phoneticPr fontId="6"/>
  </si>
  <si>
    <t>作曲者名</t>
    <rPh sb="0" eb="4">
      <t xml:space="preserve">サッキョクシャメイ </t>
    </rPh>
    <phoneticPr fontId="6"/>
  </si>
  <si>
    <t>曲名</t>
    <rPh sb="0" eb="2">
      <t xml:space="preserve">キョクメイ </t>
    </rPh>
    <phoneticPr fontId="6"/>
  </si>
  <si>
    <t>曲　　名</t>
    <rPh sb="0" eb="4">
      <t xml:space="preserve">キョクメイ </t>
    </rPh>
    <phoneticPr fontId="6"/>
  </si>
  <si>
    <r>
      <t>楽章がある
場合には、
楽章ごとに
『ふりがな』
を記入して
ください。</t>
    </r>
    <r>
      <rPr>
        <sz val="11"/>
        <color theme="0"/>
        <rFont val="ＭＳ Ｐゴシック"/>
        <family val="2"/>
        <charset val="128"/>
      </rPr>
      <t>。</t>
    </r>
    <rPh sb="0" eb="2">
      <t xml:space="preserve">ガクショウガアレバ </t>
    </rPh>
    <rPh sb="11" eb="12">
      <t xml:space="preserve">ガクショウゴトニ </t>
    </rPh>
    <rPh sb="22" eb="24">
      <t xml:space="preserve">キニュウシテ </t>
    </rPh>
    <phoneticPr fontId="6"/>
  </si>
  <si>
    <t>出演順</t>
    <rPh sb="0" eb="3">
      <t xml:space="preserve">シュツエンジュｎ </t>
    </rPh>
    <phoneticPr fontId="6"/>
  </si>
  <si>
    <t>このページを印刷してください（A4・横）</t>
    <rPh sb="6" eb="8">
      <t xml:space="preserve">インサツシテクダサイ </t>
    </rPh>
    <rPh sb="18" eb="19">
      <t xml:space="preserve">ヨコ </t>
    </rPh>
    <phoneticPr fontId="6"/>
  </si>
  <si>
    <r>
      <t>■ 演奏利用明細書</t>
    </r>
    <r>
      <rPr>
        <sz val="20"/>
        <color rgb="FFFFFF00"/>
        <rFont val="ＭＳ Ｐゴシック"/>
        <family val="2"/>
        <charset val="128"/>
      </rPr>
      <t>（手書き用）</t>
    </r>
    <r>
      <rPr>
        <sz val="20"/>
        <color theme="0"/>
        <rFont val="ＭＳ Ｐゴシック"/>
        <family val="2"/>
        <charset val="128"/>
      </rPr>
      <t xml:space="preserve"> ■</t>
    </r>
    <rPh sb="2" eb="4">
      <t xml:space="preserve">エンソウ </t>
    </rPh>
    <rPh sb="4" eb="9">
      <t xml:space="preserve">リヨウメイサイショ </t>
    </rPh>
    <rPh sb="10" eb="12">
      <t xml:space="preserve">テガキヨウ </t>
    </rPh>
    <phoneticPr fontId="6"/>
  </si>
  <si>
    <t>（日本語）</t>
    <rPh sb="1" eb="4">
      <t xml:space="preserve">ニホンゴ </t>
    </rPh>
    <phoneticPr fontId="6"/>
  </si>
  <si>
    <t>（原　語）</t>
    <rPh sb="0" eb="1">
      <t>（</t>
    </rPh>
    <rPh sb="1" eb="4">
      <t xml:space="preserve">ゲンゴ </t>
    </rPh>
    <phoneticPr fontId="6"/>
  </si>
  <si>
    <t>上記内容で出場の申し込みを致します。</t>
    <rPh sb="0" eb="4">
      <t xml:space="preserve">ジョウキナイヨウデ </t>
    </rPh>
    <rPh sb="5" eb="7">
      <t xml:space="preserve">シュツジョウノモウシコミヲシマス </t>
    </rPh>
    <rPh sb="13" eb="14">
      <t xml:space="preserve">イタシマス </t>
    </rPh>
    <phoneticPr fontId="6"/>
  </si>
  <si>
    <t>団体所属長</t>
    <rPh sb="0" eb="1">
      <t xml:space="preserve">ダンタイショゾクチョウ </t>
    </rPh>
    <phoneticPr fontId="6"/>
  </si>
  <si>
    <t>責任者名</t>
    <rPh sb="0" eb="4">
      <t xml:space="preserve">セキニンシャメイ </t>
    </rPh>
    <phoneticPr fontId="6"/>
  </si>
  <si>
    <t>（緊急連絡先・携帯電話など）</t>
    <rPh sb="1" eb="6">
      <t xml:space="preserve">キンキュウレンラクサキ </t>
    </rPh>
    <rPh sb="7" eb="11">
      <t xml:space="preserve">ケイタイデンワ </t>
    </rPh>
    <phoneticPr fontId="6"/>
  </si>
  <si>
    <t>団体所在地</t>
    <rPh sb="0" eb="1">
      <t xml:space="preserve">ダンタイショザイチ </t>
    </rPh>
    <phoneticPr fontId="6"/>
  </si>
  <si>
    <t>＊評価の個票が</t>
    <rPh sb="1" eb="3">
      <t xml:space="preserve">ヒョウカノコヒョウガ </t>
    </rPh>
    <rPh sb="4" eb="6">
      <t xml:space="preserve">コヒョウ </t>
    </rPh>
    <phoneticPr fontId="6"/>
  </si>
  <si>
    <t>＊吹奏楽コンクールにおける当団体の演奏について、吹奏楽連盟指定の各社により、
　録音・写真撮影・ビデオ収録・販売されることを</t>
    <rPh sb="1" eb="4">
      <t xml:space="preserve">スイソウガクコンクールニオケル </t>
    </rPh>
    <rPh sb="14" eb="16">
      <t xml:space="preserve">トウダンタイノ </t>
    </rPh>
    <rPh sb="17" eb="19">
      <t xml:space="preserve">エンソウニツイテ </t>
    </rPh>
    <rPh sb="24" eb="30">
      <t xml:space="preserve">スイソウガクレンメイシテイノ </t>
    </rPh>
    <phoneticPr fontId="6"/>
  </si>
  <si>
    <t>組曲等の
演奏部分
サブタイトル
（日本語可）</t>
    <rPh sb="0" eb="3">
      <t xml:space="preserve">クミキョクトウノ </t>
    </rPh>
    <rPh sb="4" eb="8">
      <t xml:space="preserve">エンソウブブｎ </t>
    </rPh>
    <rPh sb="15" eb="19">
      <t xml:space="preserve">ニホンゴカ </t>
    </rPh>
    <phoneticPr fontId="6"/>
  </si>
  <si>
    <t>支部名</t>
    <rPh sb="0" eb="3">
      <t xml:space="preserve">シブメイ </t>
    </rPh>
    <phoneticPr fontId="6"/>
  </si>
  <si>
    <t>北九州</t>
    <rPh sb="0" eb="3">
      <t xml:space="preserve">キタキュウシュウ </t>
    </rPh>
    <phoneticPr fontId="6"/>
  </si>
  <si>
    <t>（九州吹連および支部兼用）</t>
    <rPh sb="1" eb="3">
      <t xml:space="preserve">キュウシュウ </t>
    </rPh>
    <rPh sb="3" eb="5">
      <t xml:space="preserve">スイレｎ </t>
    </rPh>
    <rPh sb="8" eb="10">
      <t xml:space="preserve">シブ </t>
    </rPh>
    <rPh sb="10" eb="12">
      <t xml:space="preserve">ケンヨウ </t>
    </rPh>
    <phoneticPr fontId="6"/>
  </si>
  <si>
    <t>職印</t>
    <rPh sb="0" eb="2">
      <t xml:space="preserve">ショクイｎ </t>
    </rPh>
    <phoneticPr fontId="6"/>
  </si>
  <si>
    <t>このページを印刷してください（A4・縦）</t>
    <rPh sb="6" eb="8">
      <t xml:space="preserve">インサツシテクダサイ </t>
    </rPh>
    <rPh sb="18" eb="19">
      <t xml:space="preserve">タテ </t>
    </rPh>
    <phoneticPr fontId="6"/>
  </si>
  <si>
    <t>学生</t>
    <rPh sb="0" eb="2">
      <t xml:space="preserve">ガクセイ </t>
    </rPh>
    <phoneticPr fontId="6"/>
  </si>
  <si>
    <t>一般</t>
    <rPh sb="0" eb="2">
      <t xml:space="preserve">イッパｎ </t>
    </rPh>
    <phoneticPr fontId="6"/>
  </si>
  <si>
    <t>← [職印] が必要です</t>
    <rPh sb="3" eb="5">
      <t xml:space="preserve">ショクイｎ </t>
    </rPh>
    <rPh sb="8" eb="10">
      <t xml:space="preserve">ヒツヨウデス </t>
    </rPh>
    <phoneticPr fontId="6"/>
  </si>
  <si>
    <t>次は [各種提出書類] を印刷してください</t>
    <rPh sb="0" eb="1">
      <t xml:space="preserve">ツギハ </t>
    </rPh>
    <rPh sb="4" eb="6">
      <t xml:space="preserve">カクシュ </t>
    </rPh>
    <rPh sb="6" eb="10">
      <t xml:space="preserve">テイシュツショルイ </t>
    </rPh>
    <rPh sb="13" eb="15">
      <t xml:space="preserve">インサツ </t>
    </rPh>
    <phoneticPr fontId="6"/>
  </si>
  <si>
    <t>枚</t>
    <rPh sb="0" eb="1">
      <t xml:space="preserve">マイ </t>
    </rPh>
    <phoneticPr fontId="6"/>
  </si>
  <si>
    <t>【重要】</t>
    <rPh sb="1" eb="3">
      <t xml:space="preserve">ジュウヨウ </t>
    </rPh>
    <phoneticPr fontId="6"/>
  </si>
  <si>
    <t>コンクールは2日間開催されます。</t>
    <rPh sb="7" eb="11">
      <t xml:space="preserve">ニチカンカイサイサレマス </t>
    </rPh>
    <phoneticPr fontId="6"/>
  </si>
  <si>
    <t>合計</t>
    <rPh sb="0" eb="2">
      <t xml:space="preserve">ゴウケイ </t>
    </rPh>
    <phoneticPr fontId="6"/>
  </si>
  <si>
    <t>必要事項を入力・選択してください。</t>
    <rPh sb="0" eb="4">
      <t xml:space="preserve">ヒツヨウジコウヲ </t>
    </rPh>
    <rPh sb="5" eb="7">
      <t xml:space="preserve">ニュウリョクシテクダサイ </t>
    </rPh>
    <rPh sb="8" eb="10">
      <t xml:space="preserve">センタク </t>
    </rPh>
    <phoneticPr fontId="6"/>
  </si>
  <si>
    <t>団体に関する情報、演奏利用に関する情報、入場券の希望枚数情報を入力してください。</t>
    <rPh sb="0" eb="2">
      <t xml:space="preserve">ダンタイニカンスルジョウホウ </t>
    </rPh>
    <rPh sb="9" eb="13">
      <t xml:space="preserve">エンソウリヨウニカンスルジョウホウ </t>
    </rPh>
    <rPh sb="20" eb="23">
      <t xml:space="preserve">ニュウジョウケンノ </t>
    </rPh>
    <rPh sb="24" eb="28">
      <t xml:space="preserve">キボウマイスウ </t>
    </rPh>
    <rPh sb="28" eb="30">
      <t xml:space="preserve">ジョウホウ </t>
    </rPh>
    <rPh sb="31" eb="33">
      <t xml:space="preserve">ニュウリョクシテクダサイ </t>
    </rPh>
    <phoneticPr fontId="6"/>
  </si>
  <si>
    <t>←　この部分は　選択　してください。</t>
    <rPh sb="8" eb="10">
      <t xml:space="preserve">センタク </t>
    </rPh>
    <phoneticPr fontId="6"/>
  </si>
  <si>
    <t>←　この部分は　入力　してください。</t>
    <rPh sb="8" eb="10">
      <t xml:space="preserve">ニュウリョク </t>
    </rPh>
    <phoneticPr fontId="6"/>
  </si>
  <si>
    <t>参加申込書</t>
    <rPh sb="0" eb="5">
      <t xml:space="preserve">サンカモウシコミショ </t>
    </rPh>
    <phoneticPr fontId="6"/>
  </si>
  <si>
    <t>演奏利用明細書</t>
    <rPh sb="0" eb="7">
      <t xml:space="preserve">エンソウリヨウメイサイショ </t>
    </rPh>
    <phoneticPr fontId="6"/>
  </si>
  <si>
    <t>A4・横</t>
    <rPh sb="3" eb="4">
      <t xml:space="preserve">ヨコオキ </t>
    </rPh>
    <phoneticPr fontId="6"/>
  </si>
  <si>
    <t>A4・縦</t>
    <rPh sb="3" eb="4">
      <t xml:space="preserve">タテオキ </t>
    </rPh>
    <phoneticPr fontId="6"/>
  </si>
  <si>
    <r>
      <t xml:space="preserve">参加申込書には </t>
    </r>
    <r>
      <rPr>
        <sz val="12"/>
        <color rgb="FFFF0000"/>
        <rFont val="ＭＳ Ｐゴシック"/>
        <family val="2"/>
        <charset val="128"/>
      </rPr>
      <t>職印</t>
    </r>
    <r>
      <rPr>
        <sz val="12"/>
        <color theme="1"/>
        <rFont val="ＭＳ Ｐゴシック"/>
        <family val="2"/>
        <charset val="128"/>
      </rPr>
      <t xml:space="preserve"> が必要です。</t>
    </r>
    <rPh sb="0" eb="5">
      <t xml:space="preserve">サンカモウシコミショニハ </t>
    </rPh>
    <rPh sb="8" eb="10">
      <t xml:space="preserve">ショクイｎ </t>
    </rPh>
    <rPh sb="12" eb="14">
      <t xml:space="preserve">ヒツヨウデス </t>
    </rPh>
    <phoneticPr fontId="6"/>
  </si>
  <si>
    <t>自由曲で組曲・メドレーを演奏する場合で、入力欄が不足する場合は、手書きで記入してください。</t>
    <rPh sb="0" eb="3">
      <t xml:space="preserve">ジユウキョクデ </t>
    </rPh>
    <rPh sb="4" eb="6">
      <t xml:space="preserve">クミキョク </t>
    </rPh>
    <rPh sb="12" eb="14">
      <t xml:space="preserve">エンソウスルバアイデ </t>
    </rPh>
    <rPh sb="20" eb="23">
      <t xml:space="preserve">ニュウリョクランガ </t>
    </rPh>
    <rPh sb="24" eb="26">
      <t xml:space="preserve">フソクスルバアイハ </t>
    </rPh>
    <rPh sb="32" eb="34">
      <t xml:space="preserve">テガキデ </t>
    </rPh>
    <rPh sb="36" eb="38">
      <t xml:space="preserve">キニュウシテクダサイ </t>
    </rPh>
    <phoneticPr fontId="6"/>
  </si>
  <si>
    <t>演奏利用明細書の手書き用の用紙が印刷できます。</t>
    <rPh sb="0" eb="7">
      <t xml:space="preserve">エンソウリヨウメイサイショノ </t>
    </rPh>
    <rPh sb="8" eb="10">
      <t xml:space="preserve">テガキヨウノ </t>
    </rPh>
    <rPh sb="13" eb="15">
      <t xml:space="preserve">ヨウシガ </t>
    </rPh>
    <rPh sb="16" eb="18">
      <t xml:space="preserve">インサツデキマス </t>
    </rPh>
    <phoneticPr fontId="6"/>
  </si>
  <si>
    <t>入力欄が不足した場合に使用してください。</t>
    <rPh sb="0" eb="3">
      <t xml:space="preserve">ニュウリョクランガ </t>
    </rPh>
    <rPh sb="4" eb="6">
      <t xml:space="preserve">フソクシタバアイ </t>
    </rPh>
    <rPh sb="11" eb="13">
      <t xml:space="preserve">シヨウシテクダサイ </t>
    </rPh>
    <phoneticPr fontId="6"/>
  </si>
  <si>
    <t>印刷して代表者会議で提出してください。</t>
    <rPh sb="0" eb="2">
      <t xml:space="preserve">インサツシテ </t>
    </rPh>
    <rPh sb="4" eb="9">
      <t xml:space="preserve">ダイヒョウシャカイギデ </t>
    </rPh>
    <rPh sb="10" eb="12">
      <t xml:space="preserve">テイシュツシテクダサイ </t>
    </rPh>
    <phoneticPr fontId="6"/>
  </si>
  <si>
    <r>
      <t>■ コンクール参加申込書　</t>
    </r>
    <r>
      <rPr>
        <sz val="20"/>
        <color rgb="FFFFFF00"/>
        <rFont val="ＭＳ Ｐゴシック"/>
        <family val="2"/>
        <charset val="128"/>
      </rPr>
      <t>（印刷用）</t>
    </r>
    <r>
      <rPr>
        <sz val="20"/>
        <color theme="0"/>
        <rFont val="ＭＳ Ｐゴシック"/>
        <family val="2"/>
        <charset val="128"/>
      </rPr>
      <t xml:space="preserve"> ■</t>
    </r>
    <rPh sb="14" eb="17">
      <t xml:space="preserve">インサツヨウ </t>
    </rPh>
    <phoneticPr fontId="6"/>
  </si>
  <si>
    <r>
      <t>■ 演奏利用明細書　</t>
    </r>
    <r>
      <rPr>
        <sz val="20"/>
        <color rgb="FFFFFF00"/>
        <rFont val="ＭＳ Ｐゴシック"/>
        <family val="2"/>
        <charset val="128"/>
      </rPr>
      <t>（印刷用）</t>
    </r>
    <r>
      <rPr>
        <sz val="20"/>
        <color theme="0"/>
        <rFont val="ＭＳ Ｐゴシック"/>
        <family val="2"/>
        <charset val="128"/>
      </rPr>
      <t xml:space="preserve"> ■</t>
    </r>
    <rPh sb="2" eb="4">
      <t xml:space="preserve">エンソウ </t>
    </rPh>
    <rPh sb="4" eb="9">
      <t xml:space="preserve">リヨウメイサイショ </t>
    </rPh>
    <rPh sb="11" eb="14">
      <t xml:space="preserve">インサツヨウ </t>
    </rPh>
    <phoneticPr fontId="6"/>
  </si>
  <si>
    <r>
      <t>■ アナウンス原稿　</t>
    </r>
    <r>
      <rPr>
        <sz val="20"/>
        <color rgb="FFFFFF00"/>
        <rFont val="ＭＳ Ｐゴシック"/>
        <family val="2"/>
        <charset val="128"/>
      </rPr>
      <t>（印刷用）</t>
    </r>
    <r>
      <rPr>
        <sz val="20"/>
        <color theme="0"/>
        <rFont val="ＭＳ Ｐゴシック"/>
        <family val="2"/>
        <charset val="128"/>
      </rPr>
      <t xml:space="preserve"> ■</t>
    </r>
    <rPh sb="11" eb="14">
      <t xml:space="preserve">インサツヨウ </t>
    </rPh>
    <phoneticPr fontId="6"/>
  </si>
  <si>
    <t>分</t>
  </si>
  <si>
    <t>中学生</t>
    <rPh sb="0" eb="3">
      <t xml:space="preserve">チュウガクセイ </t>
    </rPh>
    <phoneticPr fontId="6"/>
  </si>
  <si>
    <t>＊吹奏楽コンクールプログラムに、団体名・指揮者名・出演者名（県大会以上）が記載
   されることを</t>
    <rPh sb="1" eb="2">
      <t xml:space="preserve">スイソウガクコンクール </t>
    </rPh>
    <rPh sb="16" eb="19">
      <t xml:space="preserve">ダンタイメイ </t>
    </rPh>
    <rPh sb="20" eb="24">
      <t xml:space="preserve">シキシャメイ </t>
    </rPh>
    <rPh sb="25" eb="29">
      <t xml:space="preserve">シュツエンシャメイガ </t>
    </rPh>
    <rPh sb="30" eb="35">
      <t xml:space="preserve">ケンタイカイイジョウ </t>
    </rPh>
    <rPh sb="37" eb="38">
      <t xml:space="preserve">キサイサレルコトヲ </t>
    </rPh>
    <phoneticPr fontId="6"/>
  </si>
  <si>
    <t>吹奏楽コンクールプログラムに、団体名・指揮者名・出演者名（県大会以上）が記載
されることを</t>
    <rPh sb="0" eb="1">
      <t xml:space="preserve">スイソウガクコンクール </t>
    </rPh>
    <rPh sb="15" eb="18">
      <t xml:space="preserve">ダンタイメイ </t>
    </rPh>
    <rPh sb="19" eb="23">
      <t xml:space="preserve">シキシャメイ </t>
    </rPh>
    <rPh sb="24" eb="28">
      <t xml:space="preserve">シュツエンシャメイガ </t>
    </rPh>
    <rPh sb="29" eb="34">
      <t xml:space="preserve">ケンタイカイイジョウ </t>
    </rPh>
    <rPh sb="36" eb="37">
      <t xml:space="preserve">キサイサレルコトヲ </t>
    </rPh>
    <phoneticPr fontId="6"/>
  </si>
  <si>
    <t>チケットは演奏人数以上の枚数を買い取りです。
（学生・一般の合計が、演奏人数以上になるようにしてください）</t>
    <rPh sb="5" eb="7">
      <t xml:space="preserve">エンソウ </t>
    </rPh>
    <rPh sb="7" eb="9">
      <t xml:space="preserve">シュツエンニンズウ </t>
    </rPh>
    <rPh sb="9" eb="11">
      <t xml:space="preserve">イジョウノ </t>
    </rPh>
    <rPh sb="12" eb="14">
      <t xml:space="preserve">マイスウヲ </t>
    </rPh>
    <rPh sb="15" eb="16">
      <t xml:space="preserve">カイトリデス </t>
    </rPh>
    <rPh sb="34" eb="36">
      <t xml:space="preserve">エンソウ </t>
    </rPh>
    <phoneticPr fontId="6"/>
  </si>
  <si>
    <t>学生（小中高）</t>
    <rPh sb="0" eb="2">
      <t xml:space="preserve">ガクセイ </t>
    </rPh>
    <rPh sb="3" eb="4">
      <t xml:space="preserve">ショウガクセイイジョウ </t>
    </rPh>
    <rPh sb="4" eb="6">
      <t xml:space="preserve">チュウコウ </t>
    </rPh>
    <phoneticPr fontId="6"/>
  </si>
  <si>
    <t>未出版の楽譜　権利消滅により不要</t>
    <rPh sb="1" eb="3">
      <t xml:space="preserve">ミシュッパンノガクフ </t>
    </rPh>
    <rPh sb="7" eb="11">
      <t xml:space="preserve">ケンリショウメツニヨリ </t>
    </rPh>
    <rPh sb="14" eb="16">
      <t xml:space="preserve">フヨウ </t>
    </rPh>
    <phoneticPr fontId="6"/>
  </si>
  <si>
    <t>未出版の楽譜　オリジナル作品のため不要</t>
    <rPh sb="0" eb="1">
      <t xml:space="preserve">ミシュッパンノガクフ </t>
    </rPh>
    <phoneticPr fontId="6"/>
  </si>
  <si>
    <t>未出版の楽譜　済んでいる</t>
    <rPh sb="0" eb="1">
      <t xml:space="preserve">ミシュッパンノガクフ </t>
    </rPh>
    <rPh sb="7" eb="8">
      <t xml:space="preserve">スンデイル </t>
    </rPh>
    <phoneticPr fontId="6"/>
  </si>
  <si>
    <t>未出版の楽譜　済んでいない</t>
    <rPh sb="0" eb="3">
      <t xml:space="preserve">ミシュッパンノガクフ </t>
    </rPh>
    <rPh sb="7" eb="8">
      <t xml:space="preserve">スンデイナイ </t>
    </rPh>
    <phoneticPr fontId="6"/>
  </si>
  <si>
    <t>1枚のチケットは、いずれか1日のみ有効です。</t>
    <rPh sb="1" eb="2">
      <t xml:space="preserve">マイノチケットデ </t>
    </rPh>
    <rPh sb="14" eb="15">
      <t xml:space="preserve">ニチノ </t>
    </rPh>
    <rPh sb="17" eb="19">
      <t xml:space="preserve">ユウコウ </t>
    </rPh>
    <phoneticPr fontId="6"/>
  </si>
  <si>
    <t>編　曲
手続き</t>
    <rPh sb="0" eb="3">
      <t xml:space="preserve">ヘンキョク </t>
    </rPh>
    <rPh sb="3" eb="5">
      <t xml:space="preserve">テツヅキ </t>
    </rPh>
    <phoneticPr fontId="6"/>
  </si>
  <si>
    <t>このファイルは【プログラム内容】と一緒にメールで送信してください。</t>
    <rPh sb="17" eb="19">
      <t xml:space="preserve">イッショニ </t>
    </rPh>
    <rPh sb="24" eb="26">
      <t xml:space="preserve">ソウシンシテクダサイ </t>
    </rPh>
    <phoneticPr fontId="6"/>
  </si>
  <si>
    <t>ファイル送信時にチケット枚数が空欄でも問題ありません。(代表者会議で提出する参加申込書には枚数が必要です)</t>
    <rPh sb="15" eb="17">
      <t xml:space="preserve">クウランデモ </t>
    </rPh>
    <rPh sb="19" eb="21">
      <t xml:space="preserve">モンダイアリマセｎ </t>
    </rPh>
    <rPh sb="28" eb="33">
      <t xml:space="preserve">ダイヒョウシャカイギデテイシュツスル </t>
    </rPh>
    <rPh sb="38" eb="43">
      <t xml:space="preserve">サンカモウシコミショニハ </t>
    </rPh>
    <rPh sb="45" eb="47">
      <t xml:space="preserve">マイスウガヒツヨウデス </t>
    </rPh>
    <phoneticPr fontId="6"/>
  </si>
  <si>
    <t>プログラムの原稿に使用する情報が含まれています。正確に入力をお願いします。</t>
    <rPh sb="9" eb="11">
      <t xml:space="preserve">シヨウスル </t>
    </rPh>
    <rPh sb="24" eb="26">
      <t xml:space="preserve">セイカクニニュウリョクヲオネガイシマス </t>
    </rPh>
    <phoneticPr fontId="6"/>
  </si>
  <si>
    <t>ミスのないように入力をお願いします。</t>
    <rPh sb="8" eb="10">
      <t xml:space="preserve">ニュウリョクヲ </t>
    </rPh>
    <phoneticPr fontId="6"/>
  </si>
  <si>
    <t>チャイム（連盟貸出）</t>
    <phoneticPr fontId="6"/>
  </si>
  <si>
    <t>第70回 北九州吹奏楽コンクール</t>
    <rPh sb="0" eb="1">
      <t xml:space="preserve">ダイ </t>
    </rPh>
    <rPh sb="3" eb="4">
      <t xml:space="preserve">カイ </t>
    </rPh>
    <rPh sb="5" eb="11">
      <t xml:space="preserve">キタキュウシュウスイソウガクコンクール </t>
    </rPh>
    <phoneticPr fontId="6"/>
  </si>
  <si>
    <t>ピアノ・チャイム</t>
    <phoneticPr fontId="6"/>
  </si>
  <si>
    <r>
      <t>入場券</t>
    </r>
    <r>
      <rPr>
        <sz val="14"/>
        <color rgb="FFFF0000"/>
        <rFont val="ＭＳ Ｐゴシック"/>
        <family val="2"/>
        <charset val="128"/>
      </rPr>
      <t>購入枚数</t>
    </r>
    <r>
      <rPr>
        <sz val="14"/>
        <color theme="1"/>
        <rFont val="ＭＳ Ｐゴシック"/>
        <family val="2"/>
        <charset val="128"/>
      </rPr>
      <t>を入力してください</t>
    </r>
    <rPh sb="0" eb="3">
      <t xml:space="preserve">ニュウジョウケｎ </t>
    </rPh>
    <rPh sb="3" eb="5">
      <t xml:space="preserve">コウニュウマイスウ </t>
    </rPh>
    <rPh sb="5" eb="7">
      <t xml:space="preserve">キボウマイスウ </t>
    </rPh>
    <rPh sb="8" eb="10">
      <t xml:space="preserve">ニュウリョクシテクダサイ </t>
    </rPh>
    <phoneticPr fontId="6"/>
  </si>
  <si>
    <t>※「購入枚数」指定のため、すべて購入していただきます。大会当日を含め、返券は受け付けません。</t>
    <rPh sb="2" eb="6">
      <t xml:space="preserve">コウニュウマイスウ </t>
    </rPh>
    <rPh sb="7" eb="9">
      <t xml:space="preserve">シテイノタメ </t>
    </rPh>
    <rPh sb="16" eb="18">
      <t xml:space="preserve">コウニュウシテイタダキマス </t>
    </rPh>
    <rPh sb="27" eb="31">
      <t xml:space="preserve">タイカイトウジツヲフクメ </t>
    </rPh>
    <rPh sb="35" eb="37">
      <t xml:space="preserve">ヘンケン </t>
    </rPh>
    <rPh sb="38" eb="39">
      <t xml:space="preserve">ウケツケマセｎ </t>
    </rPh>
    <phoneticPr fontId="6"/>
  </si>
  <si>
    <t>※前売券、当日券ともに同一金額です。</t>
    <rPh sb="1" eb="4">
      <t xml:space="preserve">マエウリケｎ </t>
    </rPh>
    <rPh sb="5" eb="8">
      <t xml:space="preserve">トウジツケントモニ </t>
    </rPh>
    <rPh sb="11" eb="15">
      <t xml:space="preserve">ドウイツキンガクデス </t>
    </rPh>
    <phoneticPr fontId="6"/>
  </si>
  <si>
    <t>※座席を利用する場合は、入場券が必要です。</t>
    <phoneticPr fontId="6"/>
  </si>
  <si>
    <t>← 携帯電話の番号</t>
    <rPh sb="2" eb="6">
      <t xml:space="preserve">ケイタイデンワノ </t>
    </rPh>
    <rPh sb="7" eb="9">
      <t xml:space="preserve">バンゴウ </t>
    </rPh>
    <phoneticPr fontId="6"/>
  </si>
  <si>
    <t>← 参加申込書に [職印] が必要</t>
    <rPh sb="2" eb="7">
      <t xml:space="preserve">サンカモウシコミショ </t>
    </rPh>
    <rPh sb="10" eb="12">
      <t xml:space="preserve">ショクイｎ </t>
    </rPh>
    <rPh sb="15" eb="17">
      <t xml:space="preserve">ヒツヨウ </t>
    </rPh>
    <phoneticPr fontId="6"/>
  </si>
  <si>
    <t>「団体名」、「指揮者氏名」、「演奏者数」がプログラムに掲載されます。</t>
    <rPh sb="1" eb="4">
      <t xml:space="preserve">ダンタイメイ </t>
    </rPh>
    <rPh sb="7" eb="10">
      <t xml:space="preserve">シキシャメイ </t>
    </rPh>
    <rPh sb="10" eb="12">
      <t xml:space="preserve">シメイ </t>
    </rPh>
    <rPh sb="15" eb="18">
      <t xml:space="preserve">エンソウシャ </t>
    </rPh>
    <rPh sb="18" eb="19">
      <t xml:space="preserve">シュツエンシャスウ </t>
    </rPh>
    <rPh sb="27" eb="29">
      <t xml:space="preserve">ケイサイサレマス </t>
    </rPh>
    <phoneticPr fontId="6"/>
  </si>
  <si>
    <r>
      <rPr>
        <sz val="12"/>
        <rFont val="ＭＳ ゴシック"/>
        <family val="2"/>
        <charset val="128"/>
      </rPr>
      <t>うち</t>
    </r>
    <r>
      <rPr>
        <sz val="12"/>
        <color rgb="FFFF0000"/>
        <rFont val="ＭＳ ゴシック"/>
        <family val="2"/>
        <charset val="128"/>
      </rPr>
      <t>演奏者</t>
    </r>
    <rPh sb="2" eb="5">
      <t xml:space="preserve">エンソウシャ </t>
    </rPh>
    <phoneticPr fontId="6"/>
  </si>
  <si>
    <t>祝い唄と踊り唄による幻想曲</t>
    <phoneticPr fontId="6"/>
  </si>
  <si>
    <t>ステップ、スキップ、ノンストップ（順次進行によるカプリッチョ）</t>
    <phoneticPr fontId="6"/>
  </si>
  <si>
    <t>マーチ「メモリーズ・リフレイン」</t>
    <phoneticPr fontId="6"/>
  </si>
  <si>
    <t>Rhapsody ～ Eclipse</t>
    <phoneticPr fontId="6"/>
  </si>
  <si>
    <t>杉山　義隆</t>
    <phoneticPr fontId="6"/>
  </si>
  <si>
    <t>後藤　 洋</t>
    <phoneticPr fontId="6"/>
  </si>
  <si>
    <t>伊藤　士恩</t>
    <phoneticPr fontId="6"/>
  </si>
  <si>
    <t>大島　ミチル</t>
    <phoneticPr fontId="6"/>
  </si>
  <si>
    <t>黒崎ひびしんホール</t>
    <rPh sb="0" eb="2">
      <t>クロｓ</t>
    </rPh>
    <phoneticPr fontId="6"/>
  </si>
  <si>
    <t>演奏曲目（上段にご記入ください）</t>
    <rPh sb="0" eb="4">
      <t xml:space="preserve">エンソウキョクモク </t>
    </rPh>
    <rPh sb="5" eb="7">
      <t xml:space="preserve">ジョウダンニ </t>
    </rPh>
    <phoneticPr fontId="1"/>
  </si>
  <si>
    <t>演奏人数</t>
    <rPh sb="0" eb="4">
      <t xml:space="preserve">エンソウニンズウ </t>
    </rPh>
    <phoneticPr fontId="6"/>
  </si>
  <si>
    <t>※コンクールの入場券は「演奏人数以上の枚数を買い取り」です。（学生・一般の合計が、演奏人数以上になるようにしてください）</t>
    <rPh sb="7" eb="10">
      <t xml:space="preserve">ニュウジョウケンハ </t>
    </rPh>
    <phoneticPr fontId="6"/>
  </si>
  <si>
    <t>ただいまの演奏は</t>
    <phoneticPr fontId="6"/>
  </si>
  <si>
    <t>　のみなさんでした。</t>
    <phoneticPr fontId="6"/>
  </si>
  <si>
    <t>プログラム　　　　　　　　　　　　　　　番</t>
    <phoneticPr fontId="6"/>
  </si>
  <si>
    <r>
      <rPr>
        <b/>
        <sz val="14"/>
        <color rgb="FFFFD8F5"/>
        <rFont val="ＭＳ Ｐゴシック"/>
        <family val="2"/>
        <charset val="128"/>
      </rPr>
      <t>※</t>
    </r>
    <r>
      <rPr>
        <b/>
        <sz val="14"/>
        <color rgb="FFFF0000"/>
        <rFont val="ＭＳ Ｐゴシック"/>
        <family val="2"/>
        <charset val="128"/>
      </rPr>
      <t>前売券のみで「演奏人数以上」です。当日券の枚数は含みません。</t>
    </r>
    <rPh sb="1" eb="4">
      <t xml:space="preserve">マエウリケンノミデ </t>
    </rPh>
    <rPh sb="8" eb="14">
      <t xml:space="preserve">エンソウニンズウイジョウ </t>
    </rPh>
    <rPh sb="18" eb="21">
      <t xml:space="preserve">トウジツケンノ </t>
    </rPh>
    <rPh sb="22" eb="24">
      <t xml:space="preserve">マイスウハ </t>
    </rPh>
    <rPh sb="25" eb="26">
      <t xml:space="preserve">フクミマセｎ </t>
    </rPh>
    <phoneticPr fontId="6"/>
  </si>
  <si>
    <t>入力ができない文字は★を入力し【プログラム内容】を印刷した用紙に朱書きしてください。</t>
    <rPh sb="0" eb="2">
      <t xml:space="preserve">ニュウリョクガデキナイモジハ </t>
    </rPh>
    <rPh sb="12" eb="14">
      <t xml:space="preserve">ニュウリョクシ </t>
    </rPh>
    <rPh sb="25" eb="27">
      <t xml:space="preserve">インサツ </t>
    </rPh>
    <rPh sb="29" eb="31">
      <t xml:space="preserve">ヨウシニ </t>
    </rPh>
    <rPh sb="32" eb="34">
      <t xml:space="preserve">シュガキシテクダサイ </t>
    </rPh>
    <phoneticPr fontId="6"/>
  </si>
  <si>
    <t>入力内容を修正させていただくことがあります。あらかじめご承知おきください。</t>
    <rPh sb="0" eb="4">
      <t xml:space="preserve">ニュウリョクナイヨウ </t>
    </rPh>
    <rPh sb="5" eb="7">
      <t xml:space="preserve">シュウセイサセテイタダクコトガアリマス </t>
    </rPh>
    <phoneticPr fontId="6"/>
  </si>
  <si>
    <t>課題曲の番号、赤枠(各項目の［日本語］)の内容がプログラムに掲載されます。</t>
    <rPh sb="0" eb="3">
      <t xml:space="preserve">カダイキョクノバンゴウ </t>
    </rPh>
    <rPh sb="7" eb="9">
      <t xml:space="preserve">アカワクノ </t>
    </rPh>
    <rPh sb="10" eb="11">
      <t xml:space="preserve">カク </t>
    </rPh>
    <rPh sb="11" eb="13">
      <t xml:space="preserve">コウモクノ </t>
    </rPh>
    <rPh sb="15" eb="18">
      <t xml:space="preserve">ニホンゴ </t>
    </rPh>
    <rPh sb="21" eb="23">
      <t xml:space="preserve">ナイヨウガ </t>
    </rPh>
    <rPh sb="30" eb="32">
      <t xml:space="preserve">ケイサイサレマス </t>
    </rPh>
    <phoneticPr fontId="6"/>
  </si>
  <si>
    <t>「団体名」、「登録者数」、「演奏者数」が進行表に掲載されます。</t>
    <rPh sb="1" eb="4">
      <t xml:space="preserve">ダンタイメイ </t>
    </rPh>
    <rPh sb="10" eb="11">
      <t xml:space="preserve">スウ </t>
    </rPh>
    <rPh sb="14" eb="18">
      <t xml:space="preserve">エンソウシャスウ </t>
    </rPh>
    <rPh sb="20" eb="23">
      <t xml:space="preserve">シンコウヒョウニ </t>
    </rPh>
    <rPh sb="24" eb="26">
      <t xml:space="preserve">ケイサイサレマス </t>
    </rPh>
    <phoneticPr fontId="6"/>
  </si>
  <si>
    <t>　ピアノの使用</t>
    <rPh sb="5" eb="7">
      <t xml:space="preserve">シヨウ </t>
    </rPh>
    <phoneticPr fontId="6"/>
  </si>
  <si>
    <t>　チャイムの使用(連盟貸出)</t>
    <rPh sb="9" eb="13">
      <t xml:space="preserve">レンメイカシダシ </t>
    </rPh>
    <phoneticPr fontId="6"/>
  </si>
  <si>
    <t>入 場 券
購入枚数</t>
    <rPh sb="0" eb="5">
      <t>ニュウ</t>
    </rPh>
    <rPh sb="6" eb="8">
      <t xml:space="preserve">コウニュウ </t>
    </rPh>
    <rPh sb="8" eb="10">
      <t xml:space="preserve">カイトリマイスウ </t>
    </rPh>
    <phoneticPr fontId="6"/>
  </si>
  <si>
    <t>← 購入する枚数です</t>
    <phoneticPr fontId="6"/>
  </si>
  <si>
    <t>← 全角７文字分(「プログラム内容」の説明を参照)</t>
    <rPh sb="2" eb="4">
      <t xml:space="preserve">ゼンカク </t>
    </rPh>
    <rPh sb="5" eb="8">
      <t xml:space="preserve">モジブンデ </t>
    </rPh>
    <rPh sb="19" eb="21">
      <t xml:space="preserve">セツメイヲサンショウ </t>
    </rPh>
    <phoneticPr fontId="6"/>
  </si>
  <si>
    <t>内容の一部をプログラム・進行表の作成に使用します。</t>
    <rPh sb="0" eb="2">
      <t xml:space="preserve">ナイヨウノイチブヲ </t>
    </rPh>
    <rPh sb="12" eb="15">
      <t xml:space="preserve">シンコウヒョウ </t>
    </rPh>
    <phoneticPr fontId="6"/>
  </si>
  <si>
    <t>← 部門・パートを必ず確認してください</t>
    <rPh sb="2" eb="4">
      <t xml:space="preserve">ブモｎ </t>
    </rPh>
    <rPh sb="9" eb="10">
      <t xml:space="preserve">カナラズ </t>
    </rPh>
    <rPh sb="11" eb="13">
      <t xml:space="preserve">カクニンシテクダサイ </t>
    </rPh>
    <phoneticPr fontId="6"/>
  </si>
  <si>
    <t>指揮者名</t>
    <rPh sb="0" eb="4">
      <t xml:space="preserve">シキシャメイ </t>
    </rPh>
    <phoneticPr fontId="6"/>
  </si>
  <si>
    <t>登録者数</t>
    <rPh sb="0" eb="4">
      <t xml:space="preserve">トウロクシャスウ </t>
    </rPh>
    <phoneticPr fontId="6"/>
  </si>
  <si>
    <t>演奏者数</t>
    <rPh sb="0" eb="4">
      <t xml:space="preserve">エンソウシャスウ </t>
    </rPh>
    <phoneticPr fontId="6"/>
  </si>
  <si>
    <t>作曲</t>
    <rPh sb="0" eb="2">
      <t xml:space="preserve">サッキョク </t>
    </rPh>
    <phoneticPr fontId="6"/>
  </si>
  <si>
    <t>編曲</t>
    <rPh sb="0" eb="2">
      <t xml:space="preserve">ヘンキョク </t>
    </rPh>
    <phoneticPr fontId="6"/>
  </si>
  <si>
    <t>課題曲(番)</t>
    <rPh sb="0" eb="3">
      <t xml:space="preserve">カダイキョク </t>
    </rPh>
    <rPh sb="4" eb="5">
      <t xml:space="preserve">バｎ </t>
    </rPh>
    <phoneticPr fontId="6"/>
  </si>
  <si>
    <r>
      <rPr>
        <sz val="12"/>
        <color theme="0"/>
        <rFont val="ＭＳ Ｐゴシック"/>
        <family val="2"/>
        <charset val="128"/>
      </rPr>
      <t>＊</t>
    </r>
    <r>
      <rPr>
        <sz val="12"/>
        <color theme="1"/>
        <rFont val="ＭＳ Ｐゴシック"/>
        <family val="2"/>
        <charset val="128"/>
      </rPr>
      <t>指定されたメールアドレスに送信してください。</t>
    </r>
    <rPh sb="1" eb="3">
      <t xml:space="preserve">シテイサレタ </t>
    </rPh>
    <rPh sb="14" eb="16">
      <t xml:space="preserve">ソウシンシテクダサイ </t>
    </rPh>
    <phoneticPr fontId="6"/>
  </si>
  <si>
    <t>＊参加申込書(Excel)およびプログラム内容(Word or 一太郎)の各データは、代表者会議2日前の19時までに</t>
    <rPh sb="4" eb="24">
      <t xml:space="preserve">サンカモウシコミショ </t>
    </rPh>
    <rPh sb="37" eb="38">
      <t xml:space="preserve">カクデータ </t>
    </rPh>
    <rPh sb="41" eb="43">
      <t xml:space="preserve">ニチマエノ </t>
    </rPh>
    <rPh sb="46" eb="47">
      <t xml:space="preserve">ジマデニ </t>
    </rPh>
    <rPh sb="51" eb="53">
      <t xml:space="preserve">シテイサレタ </t>
    </rPh>
    <phoneticPr fontId="6"/>
  </si>
  <si>
    <r>
      <rPr>
        <sz val="12"/>
        <color theme="0"/>
        <rFont val="ＭＳ Ｐゴシック"/>
        <family val="2"/>
        <charset val="128"/>
      </rPr>
      <t>＊</t>
    </r>
    <r>
      <rPr>
        <sz val="12"/>
        <color theme="1"/>
        <rFont val="ＭＳ Ｐゴシック"/>
        <family val="2"/>
        <charset val="128"/>
      </rPr>
      <t>印刷して提出してください。</t>
    </r>
    <rPh sb="0" eb="1">
      <t>＊</t>
    </rPh>
    <rPh sb="1" eb="3">
      <t xml:space="preserve">インサツシテ </t>
    </rPh>
    <phoneticPr fontId="6"/>
  </si>
  <si>
    <t>＊代表者会議の際、「参加申込書」、「演奏利用明細書」、「アナウンス原稿」、および「プログラム内容」の各書類を</t>
    <rPh sb="0" eb="1">
      <t>＊</t>
    </rPh>
    <rPh sb="1" eb="6">
      <t xml:space="preserve">ダイヒョウシャカイギノサイ </t>
    </rPh>
    <rPh sb="10" eb="15">
      <t xml:space="preserve">サンカモウシコミショ </t>
    </rPh>
    <rPh sb="28" eb="33">
      <t xml:space="preserve">シュツエンシャメイボヲ </t>
    </rPh>
    <rPh sb="50" eb="53">
      <t xml:space="preserve">カクショルイヲ </t>
    </rPh>
    <phoneticPr fontId="6"/>
  </si>
  <si>
    <t>チャイム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</si>
</sst>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#,##0_);[Red]\(&quot;¥&quot;#,##0\)"/>
    <numFmt numFmtId="178" formatCode="[$]ggge&quot;年&quot;m&quot;月&quot;d&quot;日&quot;;@" x16r2:formatCode16="[$-ja-JP-x-gannen]ggge&quot;年&quot;m&quot;月&quot;d&quot;日&quot;;@"/>
  </numFmts>
  <fonts count="40">
    <font>
      <sz val="12"/>
      <color theme="1"/>
      <name val="ＭＳ Ｐゴシック"/>
      <family val="2"/>
      <charset val="128"/>
    </font>
    <font>
      <sz val="6"/>
      <name val="Yu Gothic"/>
      <family val="2"/>
      <charset val="128"/>
    </font>
    <font>
      <sz val="14"/>
      <color theme="1"/>
      <name val="ＭＳ Ｐゴシック"/>
      <family val="2"/>
      <charset val="128"/>
    </font>
    <font>
      <sz val="13"/>
      <color theme="1"/>
      <name val="ＭＳ Ｐゴシック"/>
      <family val="2"/>
      <charset val="128"/>
    </font>
    <font>
      <sz val="15"/>
      <color theme="1"/>
      <name val="ＭＳ Ｐゴシック"/>
      <family val="2"/>
      <charset val="128"/>
    </font>
    <font>
      <sz val="2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sz val="18"/>
      <color theme="0"/>
      <name val="ＭＳ Ｐゴシック"/>
      <family val="2"/>
      <charset val="128"/>
    </font>
    <font>
      <sz val="26"/>
      <color theme="0"/>
      <name val="ＭＳ Ｐゴシック"/>
      <family val="2"/>
      <charset val="128"/>
    </font>
    <font>
      <sz val="14"/>
      <color theme="0"/>
      <name val="ＭＳ Ｐゴシック"/>
      <family val="2"/>
      <charset val="128"/>
    </font>
    <font>
      <sz val="22"/>
      <color theme="0"/>
      <name val="ＭＳ Ｐゴシック"/>
      <family val="2"/>
      <charset val="128"/>
    </font>
    <font>
      <sz val="26"/>
      <color theme="1"/>
      <name val="ＭＳ Ｐゴシック"/>
      <family val="2"/>
      <charset val="128"/>
    </font>
    <font>
      <sz val="20"/>
      <color theme="0"/>
      <name val="ＭＳ Ｐゴシック"/>
      <family val="2"/>
      <charset val="128"/>
    </font>
    <font>
      <sz val="12"/>
      <color theme="1"/>
      <name val="ＭＳ ゴシック"/>
      <family val="2"/>
      <charset val="128"/>
    </font>
    <font>
      <sz val="14"/>
      <color rgb="FFFFFF00"/>
      <name val="ＭＳ Ｐゴシック"/>
      <family val="2"/>
      <charset val="128"/>
    </font>
    <font>
      <sz val="14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22"/>
      <color theme="1"/>
      <name val="ＭＳ Ｐゴシック"/>
      <family val="2"/>
      <charset val="128"/>
    </font>
    <font>
      <sz val="20"/>
      <color rgb="FFFFFF00"/>
      <name val="ＭＳ Ｐゴシック"/>
      <family val="2"/>
      <charset val="128"/>
    </font>
    <font>
      <b/>
      <sz val="14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b/>
      <sz val="18"/>
      <color theme="1"/>
      <name val="ＭＳ Ｐゴシック"/>
      <family val="2"/>
      <charset val="128"/>
    </font>
    <font>
      <sz val="14"/>
      <color rgb="FFFF0000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4"/>
      <name val="ＭＳ Ｐゴシック"/>
      <family val="2"/>
      <charset val="128"/>
    </font>
    <font>
      <sz val="12"/>
      <name val="ＭＳ Ｐゴシック"/>
      <family val="2"/>
      <charset val="128"/>
    </font>
    <font>
      <sz val="18"/>
      <color rgb="FFFF0000"/>
      <name val="ＭＳ Ｐゴシック"/>
      <family val="2"/>
      <charset val="128"/>
    </font>
    <font>
      <sz val="16"/>
      <color rgb="FFFF0000"/>
      <name val="ＭＳ Ｐゴシック"/>
      <family val="2"/>
      <charset val="128"/>
    </font>
    <font>
      <sz val="12"/>
      <color rgb="FFFF0000"/>
      <name val="ＭＳ ゴシック"/>
      <family val="2"/>
      <charset val="128"/>
    </font>
    <font>
      <b/>
      <sz val="14"/>
      <color rgb="FFFF0000"/>
      <name val="ＭＳ Ｐゴシック"/>
      <family val="2"/>
      <charset val="128"/>
    </font>
    <font>
      <sz val="12"/>
      <name val="ＭＳ ゴシック"/>
      <family val="2"/>
      <charset val="128"/>
    </font>
    <font>
      <b/>
      <sz val="20"/>
      <color rgb="FFFF0000"/>
      <name val="ＭＳ Ｐゴシック"/>
      <family val="2"/>
      <charset val="128"/>
    </font>
    <font>
      <b/>
      <sz val="14"/>
      <color rgb="FFFFD8F5"/>
      <name val="ＭＳ Ｐゴシック"/>
      <family val="2"/>
      <charset val="128"/>
    </font>
    <font>
      <sz val="18"/>
      <name val="ＭＳ Ｐゴシック"/>
      <family val="2"/>
      <charset val="128"/>
    </font>
    <font>
      <sz val="12"/>
      <color theme="0"/>
      <name val="ＭＳ Ｐゴシック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8F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16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/>
      <diagonal/>
    </border>
    <border>
      <left style="dashed">
        <color auto="1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ashed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thin">
        <color indexed="64"/>
      </bottom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8">
    <xf numFmtId="0" fontId="0" fillId="0" borderId="0" xfId="0">
      <alignment vertical="center"/>
    </xf>
    <xf numFmtId="0" fontId="0" fillId="3" borderId="0" xfId="0" applyFill="1" applyProtection="1">
      <alignment vertical="center"/>
      <protection hidden="1"/>
    </xf>
    <xf numFmtId="0" fontId="10" fillId="3" borderId="0" xfId="0" applyFont="1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9" fillId="2" borderId="0" xfId="0" applyFont="1" applyFill="1" applyProtection="1">
      <alignment vertical="center"/>
      <protection hidden="1"/>
    </xf>
    <xf numFmtId="0" fontId="0" fillId="0" borderId="28" xfId="0" applyBorder="1" applyProtection="1">
      <alignment vertical="center"/>
      <protection hidden="1"/>
    </xf>
    <xf numFmtId="0" fontId="0" fillId="0" borderId="29" xfId="0" applyBorder="1" applyProtection="1">
      <alignment vertical="center"/>
      <protection hidden="1"/>
    </xf>
    <xf numFmtId="0" fontId="0" fillId="0" borderId="27" xfId="0" applyBorder="1" applyProtection="1">
      <alignment vertical="center"/>
      <protection hidden="1"/>
    </xf>
    <xf numFmtId="0" fontId="0" fillId="0" borderId="47" xfId="0" applyBorder="1" applyAlignment="1" applyProtection="1">
      <alignment vertical="center" shrinkToFit="1"/>
      <protection hidden="1"/>
    </xf>
    <xf numFmtId="0" fontId="0" fillId="0" borderId="73" xfId="0" applyBorder="1" applyAlignment="1" applyProtection="1">
      <alignment vertical="center" shrinkToFit="1"/>
      <protection hidden="1"/>
    </xf>
    <xf numFmtId="0" fontId="0" fillId="0" borderId="37" xfId="0" applyBorder="1" applyAlignment="1" applyProtection="1">
      <alignment horizontal="center" vertical="center"/>
      <protection hidden="1"/>
    </xf>
    <xf numFmtId="0" fontId="0" fillId="0" borderId="74" xfId="0" applyBorder="1" applyProtection="1">
      <alignment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17" xfId="0" applyBorder="1" applyProtection="1">
      <alignment vertical="center"/>
      <protection hidden="1"/>
    </xf>
    <xf numFmtId="0" fontId="0" fillId="0" borderId="18" xfId="0" applyBorder="1" applyAlignment="1" applyProtection="1">
      <alignment horizontal="right" vertical="center"/>
      <protection hidden="1"/>
    </xf>
    <xf numFmtId="0" fontId="0" fillId="0" borderId="68" xfId="0" applyBorder="1" applyAlignment="1" applyProtection="1">
      <alignment horizontal="right" vertical="center"/>
      <protection hidden="1"/>
    </xf>
    <xf numFmtId="0" fontId="0" fillId="0" borderId="75" xfId="0" applyBorder="1" applyAlignment="1" applyProtection="1">
      <alignment horizontal="center" vertical="center"/>
      <protection hidden="1"/>
    </xf>
    <xf numFmtId="0" fontId="0" fillId="0" borderId="50" xfId="0" applyBorder="1" applyAlignment="1" applyProtection="1">
      <alignment horizontal="center" vertical="center"/>
      <protection hidden="1"/>
    </xf>
    <xf numFmtId="0" fontId="0" fillId="0" borderId="51" xfId="0" applyBorder="1" applyProtection="1">
      <alignment vertical="center"/>
      <protection hidden="1"/>
    </xf>
    <xf numFmtId="0" fontId="0" fillId="0" borderId="52" xfId="0" applyBorder="1" applyAlignment="1" applyProtection="1">
      <alignment horizontal="right" vertical="center"/>
      <protection hidden="1"/>
    </xf>
    <xf numFmtId="0" fontId="0" fillId="0" borderId="27" xfId="0" applyBorder="1" applyAlignment="1" applyProtection="1">
      <alignment horizontal="right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69" xfId="0" applyBorder="1" applyProtection="1">
      <alignment vertical="center"/>
      <protection hidden="1"/>
    </xf>
    <xf numFmtId="0" fontId="0" fillId="0" borderId="70" xfId="0" applyBorder="1" applyProtection="1">
      <alignment vertical="center"/>
      <protection hidden="1"/>
    </xf>
    <xf numFmtId="0" fontId="0" fillId="0" borderId="71" xfId="0" applyBorder="1" applyProtection="1">
      <alignment vertical="center"/>
      <protection hidden="1"/>
    </xf>
    <xf numFmtId="0" fontId="0" fillId="0" borderId="72" xfId="0" applyBorder="1" applyAlignment="1" applyProtection="1">
      <alignment horizontal="center" vertical="center"/>
      <protection hidden="1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0" fillId="0" borderId="63" xfId="0" applyBorder="1" applyProtection="1">
      <alignment vertical="center"/>
      <protection hidden="1"/>
    </xf>
    <xf numFmtId="0" fontId="0" fillId="0" borderId="56" xfId="0" applyBorder="1" applyProtection="1">
      <alignment vertical="center"/>
      <protection hidden="1"/>
    </xf>
    <xf numFmtId="0" fontId="0" fillId="0" borderId="54" xfId="0" applyBorder="1" applyProtection="1">
      <alignment vertical="center"/>
      <protection hidden="1"/>
    </xf>
    <xf numFmtId="0" fontId="0" fillId="0" borderId="64" xfId="0" applyBorder="1" applyProtection="1">
      <alignment vertical="center"/>
      <protection hidden="1"/>
    </xf>
    <xf numFmtId="0" fontId="0" fillId="0" borderId="58" xfId="0" applyBorder="1" applyProtection="1">
      <alignment vertical="center"/>
      <protection hidden="1"/>
    </xf>
    <xf numFmtId="0" fontId="0" fillId="0" borderId="57" xfId="0" applyBorder="1" applyProtection="1">
      <alignment vertical="center"/>
      <protection hidden="1"/>
    </xf>
    <xf numFmtId="0" fontId="0" fillId="0" borderId="65" xfId="0" applyBorder="1" applyProtection="1">
      <alignment vertical="center"/>
      <protection hidden="1"/>
    </xf>
    <xf numFmtId="0" fontId="4" fillId="0" borderId="0" xfId="0" applyFont="1" applyAlignment="1" applyProtection="1">
      <protection hidden="1"/>
    </xf>
    <xf numFmtId="0" fontId="0" fillId="0" borderId="55" xfId="0" applyBorder="1" applyProtection="1">
      <alignment vertical="center"/>
      <protection hidden="1"/>
    </xf>
    <xf numFmtId="0" fontId="0" fillId="0" borderId="59" xfId="0" applyBorder="1" applyProtection="1">
      <alignment vertical="center"/>
      <protection hidden="1"/>
    </xf>
    <xf numFmtId="0" fontId="0" fillId="0" borderId="60" xfId="0" applyBorder="1" applyProtection="1">
      <alignment vertical="center"/>
      <protection hidden="1"/>
    </xf>
    <xf numFmtId="0" fontId="0" fillId="0" borderId="61" xfId="0" applyBorder="1" applyProtection="1">
      <alignment vertical="center"/>
      <protection hidden="1"/>
    </xf>
    <xf numFmtId="0" fontId="0" fillId="0" borderId="62" xfId="0" applyBorder="1" applyProtection="1">
      <alignment vertical="center"/>
      <protection hidden="1"/>
    </xf>
    <xf numFmtId="0" fontId="11" fillId="3" borderId="0" xfId="0" applyFont="1" applyFill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12" fillId="7" borderId="0" xfId="0" applyFont="1" applyFill="1" applyAlignment="1" applyProtection="1">
      <alignment horizontal="center" vertical="center"/>
      <protection hidden="1"/>
    </xf>
    <xf numFmtId="0" fontId="13" fillId="3" borderId="0" xfId="0" applyFont="1" applyFill="1" applyProtection="1">
      <alignment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14" fontId="0" fillId="0" borderId="0" xfId="0" applyNumberFormat="1">
      <alignment vertical="center"/>
    </xf>
    <xf numFmtId="0" fontId="0" fillId="6" borderId="0" xfId="0" applyFill="1" applyProtection="1">
      <alignment vertical="center"/>
      <protection hidden="1"/>
    </xf>
    <xf numFmtId="0" fontId="14" fillId="8" borderId="0" xfId="0" applyFont="1" applyFill="1" applyProtection="1">
      <alignment vertical="center"/>
      <protection hidden="1"/>
    </xf>
    <xf numFmtId="0" fontId="0" fillId="8" borderId="0" xfId="0" applyFill="1" applyProtection="1">
      <alignment vertical="center"/>
      <protection hidden="1"/>
    </xf>
    <xf numFmtId="0" fontId="15" fillId="3" borderId="0" xfId="0" applyFont="1" applyFill="1" applyProtection="1">
      <alignment vertical="center"/>
      <protection hidden="1"/>
    </xf>
    <xf numFmtId="0" fontId="0" fillId="9" borderId="12" xfId="0" applyFill="1" applyBorder="1">
      <alignment vertical="center"/>
    </xf>
    <xf numFmtId="0" fontId="8" fillId="8" borderId="0" xfId="0" applyFont="1" applyFill="1" applyProtection="1">
      <alignment vertical="center"/>
      <protection hidden="1"/>
    </xf>
    <xf numFmtId="49" fontId="0" fillId="0" borderId="0" xfId="0" applyNumberFormat="1" applyAlignment="1">
      <alignment horizontal="center" vertical="center"/>
    </xf>
    <xf numFmtId="49" fontId="0" fillId="4" borderId="12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16" fillId="9" borderId="38" xfId="0" applyFont="1" applyFill="1" applyBorder="1">
      <alignment vertical="center"/>
    </xf>
    <xf numFmtId="0" fontId="16" fillId="9" borderId="16" xfId="0" applyFont="1" applyFill="1" applyBorder="1">
      <alignment vertical="center"/>
    </xf>
    <xf numFmtId="0" fontId="16" fillId="9" borderId="14" xfId="0" applyFont="1" applyFill="1" applyBorder="1">
      <alignment vertical="center"/>
    </xf>
    <xf numFmtId="0" fontId="0" fillId="4" borderId="96" xfId="0" applyFill="1" applyBorder="1" applyAlignment="1" applyProtection="1">
      <alignment horizontal="center" vertical="center"/>
      <protection locked="0"/>
    </xf>
    <xf numFmtId="0" fontId="16" fillId="9" borderId="88" xfId="0" applyFont="1" applyFill="1" applyBorder="1" applyAlignment="1">
      <alignment horizontal="center" vertical="center"/>
    </xf>
    <xf numFmtId="0" fontId="16" fillId="9" borderId="99" xfId="0" applyFont="1" applyFill="1" applyBorder="1">
      <alignment vertical="center"/>
    </xf>
    <xf numFmtId="0" fontId="0" fillId="9" borderId="15" xfId="0" applyFill="1" applyBorder="1">
      <alignment vertical="center"/>
    </xf>
    <xf numFmtId="49" fontId="0" fillId="4" borderId="16" xfId="0" applyNumberFormat="1" applyFill="1" applyBorder="1" applyAlignment="1" applyProtection="1">
      <alignment horizontal="center" vertical="center"/>
      <protection locked="0"/>
    </xf>
    <xf numFmtId="49" fontId="0" fillId="0" borderId="100" xfId="0" applyNumberFormat="1" applyBorder="1" applyAlignment="1">
      <alignment horizontal="center" vertical="center"/>
    </xf>
    <xf numFmtId="49" fontId="0" fillId="4" borderId="94" xfId="0" applyNumberFormat="1" applyFill="1" applyBorder="1" applyAlignment="1" applyProtection="1">
      <alignment horizontal="center" vertical="center"/>
      <protection locked="0"/>
    </xf>
    <xf numFmtId="0" fontId="16" fillId="9" borderId="4" xfId="0" applyFont="1" applyFill="1" applyBorder="1" applyAlignment="1">
      <alignment horizontal="center" vertical="center"/>
    </xf>
    <xf numFmtId="0" fontId="16" fillId="9" borderId="5" xfId="0" applyFont="1" applyFill="1" applyBorder="1">
      <alignment vertical="center"/>
    </xf>
    <xf numFmtId="0" fontId="0" fillId="9" borderId="14" xfId="0" applyFill="1" applyBorder="1">
      <alignment vertical="center"/>
    </xf>
    <xf numFmtId="49" fontId="0" fillId="4" borderId="14" xfId="0" applyNumberFormat="1" applyFill="1" applyBorder="1" applyAlignment="1" applyProtection="1">
      <alignment horizontal="center" vertical="center"/>
      <protection locked="0"/>
    </xf>
    <xf numFmtId="0" fontId="0" fillId="9" borderId="16" xfId="0" applyFill="1" applyBorder="1">
      <alignment vertical="center"/>
    </xf>
    <xf numFmtId="0" fontId="0" fillId="0" borderId="100" xfId="0" applyBorder="1">
      <alignment vertical="center"/>
    </xf>
    <xf numFmtId="0" fontId="0" fillId="0" borderId="102" xfId="0" applyBorder="1">
      <alignment vertical="center"/>
    </xf>
    <xf numFmtId="0" fontId="9" fillId="0" borderId="103" xfId="0" applyFont="1" applyBorder="1">
      <alignment vertical="center"/>
    </xf>
    <xf numFmtId="49" fontId="0" fillId="4" borderId="96" xfId="0" quotePrefix="1" applyNumberFormat="1" applyFill="1" applyBorder="1" applyAlignment="1" applyProtection="1">
      <alignment horizontal="center" vertical="center"/>
      <protection locked="0"/>
    </xf>
    <xf numFmtId="49" fontId="0" fillId="4" borderId="106" xfId="0" applyNumberFormat="1" applyFill="1" applyBorder="1" applyAlignment="1" applyProtection="1">
      <alignment horizontal="center" vertical="center"/>
      <protection locked="0"/>
    </xf>
    <xf numFmtId="0" fontId="0" fillId="0" borderId="107" xfId="0" applyBorder="1">
      <alignment vertical="center"/>
    </xf>
    <xf numFmtId="0" fontId="0" fillId="0" borderId="4" xfId="0" applyBorder="1">
      <alignment vertical="center"/>
    </xf>
    <xf numFmtId="49" fontId="0" fillId="4" borderId="13" xfId="0" applyNumberFormat="1" applyFill="1" applyBorder="1" applyAlignment="1" applyProtection="1">
      <alignment horizontal="center" vertical="center"/>
      <protection locked="0"/>
    </xf>
    <xf numFmtId="49" fontId="0" fillId="4" borderId="105" xfId="0" applyNumberFormat="1" applyFill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>
      <alignment horizontal="center" vertical="center"/>
    </xf>
    <xf numFmtId="0" fontId="0" fillId="5" borderId="92" xfId="0" applyFill="1" applyBorder="1" applyProtection="1">
      <alignment vertical="center"/>
      <protection locked="0"/>
    </xf>
    <xf numFmtId="0" fontId="0" fillId="5" borderId="94" xfId="0" applyFill="1" applyBorder="1" applyProtection="1">
      <alignment vertical="center"/>
      <protection locked="0"/>
    </xf>
    <xf numFmtId="0" fontId="0" fillId="5" borderId="87" xfId="0" applyFill="1" applyBorder="1">
      <alignment vertical="center"/>
    </xf>
    <xf numFmtId="0" fontId="0" fillId="4" borderId="87" xfId="0" applyFill="1" applyBorder="1">
      <alignment vertical="center"/>
    </xf>
    <xf numFmtId="0" fontId="17" fillId="3" borderId="0" xfId="0" applyFont="1" applyFill="1" applyAlignment="1" applyProtection="1">
      <alignment horizontal="right" vertical="center"/>
      <protection hidden="1"/>
    </xf>
    <xf numFmtId="0" fontId="0" fillId="9" borderId="12" xfId="0" applyFill="1" applyBorder="1" applyProtection="1">
      <alignment vertical="center"/>
      <protection hidden="1"/>
    </xf>
    <xf numFmtId="0" fontId="0" fillId="5" borderId="90" xfId="0" applyFill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4" borderId="19" xfId="0" applyFill="1" applyBorder="1" applyProtection="1">
      <alignment vertical="center"/>
      <protection locked="0"/>
    </xf>
    <xf numFmtId="0" fontId="0" fillId="4" borderId="11" xfId="0" applyFill="1" applyBorder="1" applyProtection="1">
      <alignment vertical="center"/>
      <protection locked="0"/>
    </xf>
    <xf numFmtId="0" fontId="0" fillId="0" borderId="4" xfId="0" applyBorder="1" applyProtection="1">
      <alignment vertical="center"/>
      <protection hidden="1"/>
    </xf>
    <xf numFmtId="0" fontId="0" fillId="0" borderId="103" xfId="0" applyBorder="1" applyProtection="1">
      <alignment vertical="center"/>
      <protection hidden="1"/>
    </xf>
    <xf numFmtId="0" fontId="0" fillId="0" borderId="107" xfId="0" applyBorder="1" applyProtection="1">
      <alignment vertical="center"/>
      <protection hidden="1"/>
    </xf>
    <xf numFmtId="0" fontId="0" fillId="0" borderId="1" xfId="0" applyBorder="1" applyProtection="1">
      <alignment vertical="center"/>
      <protection hidden="1"/>
    </xf>
    <xf numFmtId="0" fontId="0" fillId="0" borderId="102" xfId="0" applyBorder="1" applyProtection="1">
      <alignment vertical="center"/>
      <protection hidden="1"/>
    </xf>
    <xf numFmtId="0" fontId="0" fillId="0" borderId="111" xfId="0" applyBorder="1" applyProtection="1">
      <alignment vertical="center"/>
      <protection hidden="1"/>
    </xf>
    <xf numFmtId="0" fontId="0" fillId="0" borderId="112" xfId="0" applyBorder="1" applyAlignment="1" applyProtection="1">
      <alignment horizontal="center" vertical="center"/>
      <protection hidden="1"/>
    </xf>
    <xf numFmtId="0" fontId="0" fillId="0" borderId="113" xfId="0" applyBorder="1" applyAlignment="1" applyProtection="1">
      <alignment horizontal="center" vertical="center"/>
      <protection hidden="1"/>
    </xf>
    <xf numFmtId="0" fontId="0" fillId="0" borderId="106" xfId="0" applyBorder="1" applyAlignment="1" applyProtection="1">
      <alignment horizontal="center" vertical="center"/>
      <protection hidden="1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horizontal="center" vertical="center"/>
      <protection hidden="1"/>
    </xf>
    <xf numFmtId="0" fontId="8" fillId="0" borderId="0" xfId="0" applyFont="1" applyProtection="1">
      <alignment vertical="center"/>
      <protection hidden="1"/>
    </xf>
    <xf numFmtId="0" fontId="8" fillId="0" borderId="21" xfId="0" applyFont="1" applyBorder="1" applyProtection="1">
      <alignment vertical="center"/>
      <protection hidden="1"/>
    </xf>
    <xf numFmtId="0" fontId="18" fillId="0" borderId="36" xfId="0" applyFont="1" applyBorder="1" applyAlignment="1" applyProtection="1">
      <alignment horizontal="center" vertical="center"/>
      <protection hidden="1"/>
    </xf>
    <xf numFmtId="0" fontId="8" fillId="0" borderId="128" xfId="0" applyFont="1" applyBorder="1" applyProtection="1">
      <alignment vertical="center"/>
      <protection hidden="1"/>
    </xf>
    <xf numFmtId="0" fontId="16" fillId="0" borderId="19" xfId="0" applyFont="1" applyBorder="1" applyProtection="1">
      <alignment vertical="center"/>
      <protection hidden="1"/>
    </xf>
    <xf numFmtId="0" fontId="16" fillId="0" borderId="127" xfId="0" applyFont="1" applyBorder="1" applyProtection="1">
      <alignment vertical="center"/>
      <protection hidden="1"/>
    </xf>
    <xf numFmtId="0" fontId="16" fillId="0" borderId="114" xfId="0" applyFont="1" applyBorder="1" applyProtection="1">
      <alignment vertical="center"/>
      <protection hidden="1"/>
    </xf>
    <xf numFmtId="0" fontId="16" fillId="0" borderId="116" xfId="0" applyFont="1" applyBorder="1" applyProtection="1">
      <alignment vertical="center"/>
      <protection hidden="1"/>
    </xf>
    <xf numFmtId="0" fontId="16" fillId="0" borderId="118" xfId="0" applyFont="1" applyBorder="1" applyProtection="1">
      <alignment vertical="center"/>
      <protection hidden="1"/>
    </xf>
    <xf numFmtId="0" fontId="16" fillId="0" borderId="124" xfId="0" applyFont="1" applyBorder="1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6" fillId="0" borderId="0" xfId="0" applyFont="1" applyProtection="1">
      <alignment vertical="center"/>
      <protection hidden="1"/>
    </xf>
    <xf numFmtId="0" fontId="16" fillId="0" borderId="0" xfId="0" applyFont="1" applyAlignment="1" applyProtection="1">
      <alignment horizontal="distributed" vertical="center"/>
      <protection hidden="1"/>
    </xf>
    <xf numFmtId="0" fontId="0" fillId="0" borderId="0" xfId="0" applyAlignment="1" applyProtection="1">
      <alignment horizontal="distributed"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3" xfId="0" applyBorder="1" applyProtection="1">
      <alignment vertical="center"/>
      <protection hidden="1"/>
    </xf>
    <xf numFmtId="0" fontId="0" fillId="0" borderId="112" xfId="0" applyBorder="1" applyProtection="1">
      <alignment vertical="center"/>
      <protection hidden="1"/>
    </xf>
    <xf numFmtId="0" fontId="0" fillId="0" borderId="100" xfId="0" applyBorder="1" applyProtection="1">
      <alignment vertical="center"/>
      <protection hidden="1"/>
    </xf>
    <xf numFmtId="0" fontId="0" fillId="0" borderId="129" xfId="0" applyBorder="1" applyProtection="1">
      <alignment vertical="center"/>
      <protection hidden="1"/>
    </xf>
    <xf numFmtId="0" fontId="0" fillId="0" borderId="104" xfId="0" applyBorder="1" applyAlignment="1" applyProtection="1">
      <alignment horizontal="center" vertical="center"/>
      <protection hidden="1"/>
    </xf>
    <xf numFmtId="0" fontId="0" fillId="0" borderId="95" xfId="0" applyBorder="1" applyAlignment="1" applyProtection="1">
      <alignment horizontal="center" vertical="center"/>
      <protection hidden="1"/>
    </xf>
    <xf numFmtId="0" fontId="0" fillId="0" borderId="130" xfId="0" applyBorder="1" applyAlignment="1" applyProtection="1">
      <alignment horizontal="center"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134" xfId="0" applyBorder="1" applyProtection="1">
      <alignment vertical="center"/>
      <protection hidden="1"/>
    </xf>
    <xf numFmtId="0" fontId="16" fillId="0" borderId="9" xfId="0" applyFont="1" applyBorder="1" applyProtection="1">
      <alignment vertical="center"/>
      <protection hidden="1"/>
    </xf>
    <xf numFmtId="0" fontId="0" fillId="0" borderId="9" xfId="0" applyBorder="1" applyProtection="1">
      <alignment vertical="center"/>
      <protection hidden="1"/>
    </xf>
    <xf numFmtId="0" fontId="16" fillId="0" borderId="142" xfId="0" applyFont="1" applyBorder="1" applyAlignment="1" applyProtection="1">
      <alignment horizontal="center" vertical="center"/>
      <protection hidden="1"/>
    </xf>
    <xf numFmtId="0" fontId="16" fillId="0" borderId="143" xfId="0" applyFont="1" applyBorder="1" applyAlignment="1" applyProtection="1">
      <alignment horizontal="center" vertical="center"/>
      <protection hidden="1"/>
    </xf>
    <xf numFmtId="0" fontId="16" fillId="0" borderId="19" xfId="0" applyFont="1" applyBorder="1" applyAlignment="1" applyProtection="1">
      <alignment horizontal="center" vertical="center"/>
      <protection hidden="1"/>
    </xf>
    <xf numFmtId="0" fontId="0" fillId="0" borderId="137" xfId="0" applyBorder="1" applyAlignment="1" applyProtection="1">
      <alignment horizontal="center" vertical="center"/>
      <protection hidden="1"/>
    </xf>
    <xf numFmtId="0" fontId="0" fillId="0" borderId="138" xfId="0" applyBorder="1" applyAlignment="1" applyProtection="1">
      <alignment horizontal="center" vertical="center"/>
      <protection hidden="1"/>
    </xf>
    <xf numFmtId="0" fontId="0" fillId="0" borderId="146" xfId="0" applyBorder="1" applyAlignment="1" applyProtection="1">
      <alignment horizontal="center" vertical="center"/>
      <protection hidden="1"/>
    </xf>
    <xf numFmtId="0" fontId="0" fillId="0" borderId="148" xfId="0" applyBorder="1" applyAlignment="1" applyProtection="1">
      <alignment horizontal="center" vertical="center"/>
      <protection hidden="1"/>
    </xf>
    <xf numFmtId="0" fontId="0" fillId="0" borderId="140" xfId="0" applyBorder="1" applyAlignment="1" applyProtection="1">
      <alignment horizontal="center" vertical="center"/>
      <protection hidden="1"/>
    </xf>
    <xf numFmtId="0" fontId="0" fillId="0" borderId="141" xfId="0" applyBorder="1" applyAlignment="1" applyProtection="1">
      <alignment horizontal="center" vertical="center"/>
      <protection hidden="1"/>
    </xf>
    <xf numFmtId="0" fontId="0" fillId="0" borderId="11" xfId="0" applyBorder="1" applyProtection="1">
      <alignment vertical="center"/>
      <protection hidden="1"/>
    </xf>
    <xf numFmtId="0" fontId="0" fillId="0" borderId="150" xfId="0" applyBorder="1" applyProtection="1">
      <alignment vertical="center"/>
      <protection hidden="1"/>
    </xf>
    <xf numFmtId="0" fontId="0" fillId="0" borderId="113" xfId="0" applyBorder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0" fontId="25" fillId="0" borderId="0" xfId="0" applyFont="1" applyProtection="1">
      <alignment vertical="center"/>
      <protection hidden="1"/>
    </xf>
    <xf numFmtId="0" fontId="26" fillId="0" borderId="0" xfId="0" applyFont="1" applyProtection="1">
      <alignment vertical="center"/>
      <protection hidden="1"/>
    </xf>
    <xf numFmtId="0" fontId="2" fillId="9" borderId="152" xfId="0" applyFont="1" applyFill="1" applyBorder="1" applyProtection="1">
      <alignment vertical="center"/>
      <protection hidden="1"/>
    </xf>
    <xf numFmtId="177" fontId="2" fillId="9" borderId="153" xfId="0" applyNumberFormat="1" applyFont="1" applyFill="1" applyBorder="1" applyProtection="1">
      <alignment vertical="center"/>
      <protection hidden="1"/>
    </xf>
    <xf numFmtId="0" fontId="27" fillId="10" borderId="0" xfId="0" applyFont="1" applyFill="1" applyProtection="1">
      <alignment vertical="center"/>
      <protection hidden="1"/>
    </xf>
    <xf numFmtId="0" fontId="0" fillId="10" borderId="0" xfId="0" applyFill="1" applyProtection="1">
      <alignment vertical="center"/>
      <protection hidden="1"/>
    </xf>
    <xf numFmtId="0" fontId="28" fillId="4" borderId="12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9" borderId="12" xfId="0" applyFont="1" applyFill="1" applyBorder="1" applyAlignment="1" applyProtection="1">
      <alignment horizontal="center" vertical="center"/>
      <protection hidden="1"/>
    </xf>
    <xf numFmtId="0" fontId="2" fillId="4" borderId="12" xfId="0" applyFont="1" applyFill="1" applyBorder="1" applyAlignment="1" applyProtection="1">
      <alignment horizontal="center" vertical="center"/>
      <protection hidden="1"/>
    </xf>
    <xf numFmtId="0" fontId="2" fillId="5" borderId="12" xfId="0" applyFont="1" applyFill="1" applyBorder="1" applyAlignment="1" applyProtection="1">
      <alignment horizontal="center" vertical="center"/>
      <protection hidden="1"/>
    </xf>
    <xf numFmtId="0" fontId="2" fillId="12" borderId="12" xfId="0" applyFont="1" applyFill="1" applyBorder="1" applyAlignment="1" applyProtection="1">
      <alignment horizontal="center" vertical="center"/>
      <protection hidden="1"/>
    </xf>
    <xf numFmtId="0" fontId="29" fillId="12" borderId="0" xfId="0" applyFont="1" applyFill="1" applyAlignment="1" applyProtection="1">
      <alignment horizontal="center" vertical="center"/>
      <protection hidden="1"/>
    </xf>
    <xf numFmtId="0" fontId="30" fillId="0" borderId="0" xfId="0" applyFont="1" applyProtection="1">
      <alignment vertical="center"/>
      <protection hidden="1"/>
    </xf>
    <xf numFmtId="0" fontId="31" fillId="10" borderId="0" xfId="0" applyFont="1" applyFill="1" applyAlignment="1" applyProtection="1">
      <alignment horizontal="center" vertical="center"/>
      <protection hidden="1"/>
    </xf>
    <xf numFmtId="0" fontId="31" fillId="10" borderId="0" xfId="0" applyFont="1" applyFill="1" applyProtection="1">
      <alignment vertical="center"/>
      <protection hidden="1"/>
    </xf>
    <xf numFmtId="0" fontId="27" fillId="0" borderId="0" xfId="0" applyFont="1" applyProtection="1">
      <alignment vertical="center"/>
      <protection hidden="1"/>
    </xf>
    <xf numFmtId="0" fontId="32" fillId="0" borderId="0" xfId="0" applyFont="1" applyAlignment="1" applyProtection="1">
      <alignment horizontal="right" vertical="center"/>
      <protection hidden="1"/>
    </xf>
    <xf numFmtId="0" fontId="32" fillId="0" borderId="0" xfId="0" applyFont="1" applyProtection="1">
      <alignment vertical="center"/>
      <protection hidden="1"/>
    </xf>
    <xf numFmtId="0" fontId="33" fillId="9" borderId="12" xfId="0" applyFont="1" applyFill="1" applyBorder="1">
      <alignment vertical="center"/>
    </xf>
    <xf numFmtId="0" fontId="33" fillId="9" borderId="16" xfId="0" applyFont="1" applyFill="1" applyBorder="1">
      <alignment vertical="center"/>
    </xf>
    <xf numFmtId="0" fontId="34" fillId="10" borderId="0" xfId="0" applyFont="1" applyFill="1" applyProtection="1">
      <alignment vertical="center"/>
      <protection hidden="1"/>
    </xf>
    <xf numFmtId="49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9" fillId="4" borderId="94" xfId="0" applyFont="1" applyFill="1" applyBorder="1" applyAlignment="1" applyProtection="1">
      <alignment horizontal="center" vertical="center"/>
      <protection locked="0"/>
    </xf>
    <xf numFmtId="0" fontId="0" fillId="9" borderId="15" xfId="0" applyFill="1" applyBorder="1" applyProtection="1">
      <alignment vertical="center"/>
      <protection hidden="1"/>
    </xf>
    <xf numFmtId="0" fontId="0" fillId="9" borderId="13" xfId="0" applyFill="1" applyBorder="1" applyProtection="1">
      <alignment vertical="center"/>
      <protection hidden="1"/>
    </xf>
    <xf numFmtId="0" fontId="0" fillId="9" borderId="14" xfId="0" applyFill="1" applyBorder="1" applyProtection="1">
      <alignment vertical="center"/>
      <protection hidden="1"/>
    </xf>
    <xf numFmtId="0" fontId="36" fillId="0" borderId="0" xfId="0" applyFont="1" applyProtection="1">
      <alignment vertical="center"/>
      <protection hidden="1"/>
    </xf>
    <xf numFmtId="0" fontId="0" fillId="4" borderId="2" xfId="0" applyFill="1" applyBorder="1" applyProtection="1">
      <alignment vertical="center"/>
      <protection locked="0"/>
    </xf>
    <xf numFmtId="0" fontId="9" fillId="9" borderId="158" xfId="0" applyFont="1" applyFill="1" applyBorder="1" applyProtection="1">
      <alignment vertical="center"/>
      <protection hidden="1"/>
    </xf>
    <xf numFmtId="0" fontId="9" fillId="4" borderId="159" xfId="0" applyFont="1" applyFill="1" applyBorder="1" applyProtection="1">
      <alignment vertical="center"/>
      <protection locked="0"/>
    </xf>
    <xf numFmtId="0" fontId="0" fillId="4" borderId="6" xfId="0" applyFill="1" applyBorder="1" applyProtection="1">
      <alignment vertical="center"/>
      <protection locked="0"/>
    </xf>
    <xf numFmtId="0" fontId="8" fillId="0" borderId="35" xfId="0" applyFont="1" applyBorder="1" applyAlignment="1" applyProtection="1">
      <alignment horizontal="center" vertical="center" shrinkToFit="1"/>
      <protection hidden="1"/>
    </xf>
    <xf numFmtId="0" fontId="29" fillId="10" borderId="0" xfId="0" applyFont="1" applyFill="1" applyProtection="1">
      <alignment vertical="center"/>
      <protection hidden="1"/>
    </xf>
    <xf numFmtId="0" fontId="28" fillId="9" borderId="12" xfId="0" applyFont="1" applyFill="1" applyBorder="1" applyAlignment="1" applyProtection="1">
      <alignment horizontal="center" vertical="center"/>
      <protection hidden="1"/>
    </xf>
    <xf numFmtId="0" fontId="28" fillId="11" borderId="12" xfId="0" applyFont="1" applyFill="1" applyBorder="1" applyAlignment="1" applyProtection="1">
      <alignment horizontal="center" vertical="center"/>
      <protection hidden="1"/>
    </xf>
    <xf numFmtId="0" fontId="30" fillId="0" borderId="164" xfId="0" applyFont="1" applyBorder="1" applyProtection="1">
      <alignment vertical="center"/>
      <protection hidden="1"/>
    </xf>
    <xf numFmtId="0" fontId="30" fillId="0" borderId="165" xfId="0" applyFont="1" applyBorder="1" applyProtection="1">
      <alignment vertical="center"/>
      <protection hidden="1"/>
    </xf>
    <xf numFmtId="0" fontId="16" fillId="0" borderId="166" xfId="0" applyFont="1" applyBorder="1" applyProtection="1">
      <alignment vertical="center"/>
      <protection hidden="1"/>
    </xf>
    <xf numFmtId="0" fontId="16" fillId="0" borderId="109" xfId="0" applyFont="1" applyBorder="1" applyProtection="1">
      <alignment vertical="center"/>
      <protection hidden="1"/>
    </xf>
    <xf numFmtId="0" fontId="35" fillId="0" borderId="167" xfId="0" applyFont="1" applyBorder="1" applyProtection="1">
      <alignment vertical="center"/>
      <protection hidden="1"/>
    </xf>
    <xf numFmtId="0" fontId="33" fillId="0" borderId="163" xfId="0" applyFont="1" applyBorder="1" applyProtection="1">
      <alignment vertical="center"/>
      <protection hidden="1"/>
    </xf>
    <xf numFmtId="0" fontId="9" fillId="0" borderId="163" xfId="0" applyFont="1" applyBorder="1" applyProtection="1">
      <alignment vertical="center"/>
      <protection hidden="1"/>
    </xf>
    <xf numFmtId="0" fontId="0" fillId="0" borderId="135" xfId="0" applyBorder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center" vertical="center" shrinkToFit="1"/>
      <protection hidden="1"/>
    </xf>
    <xf numFmtId="49" fontId="0" fillId="0" borderId="0" xfId="0" applyNumberFormat="1">
      <alignment vertical="center"/>
    </xf>
    <xf numFmtId="0" fontId="16" fillId="9" borderId="97" xfId="0" applyFont="1" applyFill="1" applyBorder="1" applyAlignment="1">
      <alignment horizontal="center" vertical="center"/>
    </xf>
    <xf numFmtId="0" fontId="16" fillId="9" borderId="101" xfId="0" applyFont="1" applyFill="1" applyBorder="1" applyAlignment="1">
      <alignment horizontal="center" vertical="center"/>
    </xf>
    <xf numFmtId="0" fontId="16" fillId="9" borderId="98" xfId="0" applyFont="1" applyFill="1" applyBorder="1" applyAlignment="1">
      <alignment horizontal="center" vertical="center"/>
    </xf>
    <xf numFmtId="0" fontId="0" fillId="5" borderId="89" xfId="0" applyFill="1" applyBorder="1" applyProtection="1">
      <alignment vertical="center"/>
      <protection locked="0"/>
    </xf>
    <xf numFmtId="0" fontId="0" fillId="5" borderId="90" xfId="0" applyFill="1" applyBorder="1" applyProtection="1">
      <alignment vertical="center"/>
      <protection locked="0"/>
    </xf>
    <xf numFmtId="0" fontId="0" fillId="5" borderId="8" xfId="0" applyFill="1" applyBorder="1" applyProtection="1">
      <alignment vertical="center"/>
      <protection locked="0"/>
    </xf>
    <xf numFmtId="0" fontId="0" fillId="5" borderId="85" xfId="0" applyFill="1" applyBorder="1" applyProtection="1">
      <alignment vertical="center"/>
      <protection locked="0"/>
    </xf>
    <xf numFmtId="0" fontId="16" fillId="9" borderId="91" xfId="0" applyFont="1" applyFill="1" applyBorder="1" applyAlignment="1">
      <alignment horizontal="center" vertical="center" wrapText="1"/>
    </xf>
    <xf numFmtId="0" fontId="16" fillId="9" borderId="104" xfId="0" applyFont="1" applyFill="1" applyBorder="1" applyAlignment="1">
      <alignment horizontal="center" vertical="center" wrapText="1"/>
    </xf>
    <xf numFmtId="0" fontId="16" fillId="9" borderId="93" xfId="0" applyFont="1" applyFill="1" applyBorder="1" applyAlignment="1">
      <alignment horizontal="center" vertical="center" wrapText="1"/>
    </xf>
    <xf numFmtId="49" fontId="0" fillId="4" borderId="108" xfId="0" applyNumberFormat="1" applyFill="1" applyBorder="1" applyAlignment="1" applyProtection="1">
      <alignment vertical="center" shrinkToFit="1"/>
      <protection locked="0"/>
    </xf>
    <xf numFmtId="49" fontId="0" fillId="4" borderId="109" xfId="0" applyNumberFormat="1" applyFill="1" applyBorder="1" applyAlignment="1" applyProtection="1">
      <alignment vertical="center" shrinkToFit="1"/>
      <protection locked="0"/>
    </xf>
    <xf numFmtId="49" fontId="0" fillId="4" borderId="110" xfId="0" applyNumberFormat="1" applyFill="1" applyBorder="1" applyAlignment="1" applyProtection="1">
      <alignment vertical="center" shrinkToFit="1"/>
      <protection locked="0"/>
    </xf>
    <xf numFmtId="49" fontId="9" fillId="4" borderId="16" xfId="0" applyNumberFormat="1" applyFont="1" applyFill="1" applyBorder="1" applyAlignment="1" applyProtection="1">
      <alignment vertical="center" shrinkToFit="1"/>
      <protection locked="0"/>
    </xf>
    <xf numFmtId="49" fontId="9" fillId="4" borderId="94" xfId="0" applyNumberFormat="1" applyFont="1" applyFill="1" applyBorder="1" applyAlignment="1" applyProtection="1">
      <alignment vertical="center" shrinkToFit="1"/>
      <protection locked="0"/>
    </xf>
    <xf numFmtId="0" fontId="0" fillId="4" borderId="38" xfId="0" applyFill="1" applyBorder="1" applyAlignment="1" applyProtection="1">
      <alignment vertical="center" shrinkToFit="1"/>
      <protection locked="0"/>
    </xf>
    <xf numFmtId="0" fontId="0" fillId="4" borderId="92" xfId="0" applyFill="1" applyBorder="1" applyAlignment="1" applyProtection="1">
      <alignment vertical="center" shrinkToFit="1"/>
      <protection locked="0"/>
    </xf>
    <xf numFmtId="0" fontId="9" fillId="4" borderId="15" xfId="0" applyFont="1" applyFill="1" applyBorder="1" applyAlignment="1" applyProtection="1">
      <alignment vertical="center" shrinkToFit="1"/>
      <protection locked="0"/>
    </xf>
    <xf numFmtId="0" fontId="9" fillId="4" borderId="16" xfId="0" applyFont="1" applyFill="1" applyBorder="1" applyAlignment="1" applyProtection="1">
      <alignment vertical="center" shrinkToFit="1"/>
      <protection locked="0"/>
    </xf>
    <xf numFmtId="0" fontId="9" fillId="4" borderId="94" xfId="0" applyFont="1" applyFill="1" applyBorder="1" applyAlignment="1" applyProtection="1">
      <alignment vertical="center" shrinkToFit="1"/>
      <protection locked="0"/>
    </xf>
    <xf numFmtId="0" fontId="0" fillId="4" borderId="16" xfId="0" applyFill="1" applyBorder="1" applyAlignment="1" applyProtection="1">
      <alignment vertical="center" shrinkToFit="1"/>
      <protection locked="0"/>
    </xf>
    <xf numFmtId="0" fontId="0" fillId="4" borderId="94" xfId="0" applyFill="1" applyBorder="1" applyAlignment="1" applyProtection="1">
      <alignment vertical="center" shrinkToFit="1"/>
      <protection locked="0"/>
    </xf>
    <xf numFmtId="0" fontId="16" fillId="9" borderId="88" xfId="0" applyFont="1" applyFill="1" applyBorder="1">
      <alignment vertical="center"/>
    </xf>
    <xf numFmtId="0" fontId="16" fillId="9" borderId="99" xfId="0" applyFont="1" applyFill="1" applyBorder="1">
      <alignment vertical="center"/>
    </xf>
    <xf numFmtId="0" fontId="0" fillId="9" borderId="93" xfId="0" applyFill="1" applyBorder="1" applyAlignment="1">
      <alignment vertical="center" wrapText="1"/>
    </xf>
    <xf numFmtId="0" fontId="0" fillId="9" borderId="16" xfId="0" applyFill="1" applyBorder="1">
      <alignment vertical="center"/>
    </xf>
    <xf numFmtId="0" fontId="0" fillId="9" borderId="91" xfId="0" applyFill="1" applyBorder="1" applyAlignment="1">
      <alignment vertical="center" wrapText="1"/>
    </xf>
    <xf numFmtId="0" fontId="0" fillId="9" borderId="38" xfId="0" applyFill="1" applyBorder="1">
      <alignment vertical="center"/>
    </xf>
    <xf numFmtId="0" fontId="0" fillId="4" borderId="12" xfId="0" applyFill="1" applyBorder="1" applyAlignment="1" applyProtection="1">
      <alignment vertical="center" shrinkToFit="1"/>
      <protection locked="0"/>
    </xf>
    <xf numFmtId="0" fontId="0" fillId="4" borderId="14" xfId="0" applyFill="1" applyBorder="1" applyAlignment="1" applyProtection="1">
      <alignment vertical="center" shrinkToFit="1"/>
      <protection locked="0"/>
    </xf>
    <xf numFmtId="0" fontId="0" fillId="4" borderId="13" xfId="0" applyFill="1" applyBorder="1" applyAlignment="1" applyProtection="1">
      <alignment vertical="center" shrinkToFit="1"/>
      <protection locked="0"/>
    </xf>
    <xf numFmtId="0" fontId="0" fillId="4" borderId="105" xfId="0" applyFill="1" applyBorder="1" applyAlignment="1" applyProtection="1">
      <alignment vertical="center" shrinkToFit="1"/>
      <protection locked="0"/>
    </xf>
    <xf numFmtId="49" fontId="0" fillId="4" borderId="38" xfId="0" applyNumberFormat="1" applyFill="1" applyBorder="1" applyAlignment="1" applyProtection="1">
      <alignment vertical="center" shrinkToFit="1"/>
      <protection locked="0"/>
    </xf>
    <xf numFmtId="49" fontId="0" fillId="4" borderId="92" xfId="0" applyNumberFormat="1" applyFill="1" applyBorder="1" applyAlignment="1" applyProtection="1">
      <alignment vertical="center" shrinkToFit="1"/>
      <protection locked="0"/>
    </xf>
    <xf numFmtId="0" fontId="0" fillId="9" borderId="95" xfId="0" applyFill="1" applyBorder="1" applyAlignment="1">
      <alignment horizontal="center" vertical="center" wrapText="1"/>
    </xf>
    <xf numFmtId="0" fontId="0" fillId="9" borderId="93" xfId="0" applyFill="1" applyBorder="1" applyAlignment="1">
      <alignment horizontal="center" vertical="center" wrapText="1"/>
    </xf>
    <xf numFmtId="0" fontId="0" fillId="9" borderId="88" xfId="0" applyFill="1" applyBorder="1" applyProtection="1">
      <alignment vertical="center"/>
      <protection hidden="1"/>
    </xf>
    <xf numFmtId="0" fontId="0" fillId="9" borderId="86" xfId="0" applyFill="1" applyBorder="1" applyProtection="1">
      <alignment vertical="center"/>
      <protection hidden="1"/>
    </xf>
    <xf numFmtId="0" fontId="0" fillId="9" borderId="99" xfId="0" applyFill="1" applyBorder="1" applyProtection="1">
      <alignment vertical="center"/>
      <protection hidden="1"/>
    </xf>
    <xf numFmtId="0" fontId="0" fillId="4" borderId="12" xfId="0" applyFill="1" applyBorder="1" applyProtection="1">
      <alignment vertical="center"/>
      <protection locked="0"/>
    </xf>
    <xf numFmtId="0" fontId="0" fillId="4" borderId="13" xfId="0" applyFill="1" applyBorder="1" applyProtection="1">
      <alignment vertical="center"/>
      <protection locked="0"/>
    </xf>
    <xf numFmtId="0" fontId="0" fillId="4" borderId="14" xfId="0" applyFill="1" applyBorder="1" applyProtection="1">
      <alignment vertical="center"/>
      <protection locked="0"/>
    </xf>
    <xf numFmtId="0" fontId="0" fillId="4" borderId="15" xfId="0" applyFill="1" applyBorder="1" applyProtection="1">
      <alignment vertical="center"/>
      <protection locked="0"/>
    </xf>
    <xf numFmtId="0" fontId="9" fillId="5" borderId="89" xfId="0" applyFont="1" applyFill="1" applyBorder="1" applyAlignment="1" applyProtection="1">
      <alignment vertical="center" shrinkToFit="1"/>
      <protection locked="0"/>
    </xf>
    <xf numFmtId="0" fontId="9" fillId="5" borderId="90" xfId="0" applyFont="1" applyFill="1" applyBorder="1" applyAlignment="1" applyProtection="1">
      <alignment vertical="center" shrinkToFit="1"/>
      <protection locked="0"/>
    </xf>
    <xf numFmtId="0" fontId="16" fillId="9" borderId="86" xfId="0" applyFont="1" applyFill="1" applyBorder="1">
      <alignment vertical="center"/>
    </xf>
    <xf numFmtId="0" fontId="0" fillId="5" borderId="16" xfId="0" applyFill="1" applyBorder="1" applyProtection="1">
      <alignment vertical="center"/>
      <protection locked="0"/>
    </xf>
    <xf numFmtId="0" fontId="0" fillId="5" borderId="160" xfId="0" applyFill="1" applyBorder="1" applyProtection="1">
      <alignment vertical="center"/>
      <protection locked="0"/>
    </xf>
    <xf numFmtId="0" fontId="16" fillId="9" borderId="6" xfId="0" applyFont="1" applyFill="1" applyBorder="1">
      <alignment vertical="center"/>
    </xf>
    <xf numFmtId="0" fontId="16" fillId="9" borderId="7" xfId="0" applyFont="1" applyFill="1" applyBorder="1">
      <alignment vertical="center"/>
    </xf>
    <xf numFmtId="0" fontId="33" fillId="9" borderId="154" xfId="0" applyFont="1" applyFill="1" applyBorder="1">
      <alignment vertical="center"/>
    </xf>
    <xf numFmtId="0" fontId="33" fillId="9" borderId="155" xfId="0" applyFont="1" applyFill="1" applyBorder="1">
      <alignment vertical="center"/>
    </xf>
    <xf numFmtId="0" fontId="0" fillId="9" borderId="6" xfId="0" applyFill="1" applyBorder="1">
      <alignment vertical="center"/>
    </xf>
    <xf numFmtId="0" fontId="0" fillId="9" borderId="7" xfId="0" applyFill="1" applyBorder="1">
      <alignment vertical="center"/>
    </xf>
    <xf numFmtId="0" fontId="16" fillId="9" borderId="97" xfId="0" applyFont="1" applyFill="1" applyBorder="1">
      <alignment vertical="center"/>
    </xf>
    <xf numFmtId="0" fontId="16" fillId="9" borderId="103" xfId="0" applyFont="1" applyFill="1" applyBorder="1">
      <alignment vertical="center"/>
    </xf>
    <xf numFmtId="0" fontId="16" fillId="9" borderId="101" xfId="0" applyFont="1" applyFill="1" applyBorder="1">
      <alignment vertical="center"/>
    </xf>
    <xf numFmtId="0" fontId="16" fillId="9" borderId="98" xfId="0" applyFont="1" applyFill="1" applyBorder="1">
      <alignment vertical="center"/>
    </xf>
    <xf numFmtId="0" fontId="0" fillId="9" borderId="15" xfId="0" applyFill="1" applyBorder="1" applyProtection="1">
      <alignment vertical="center"/>
      <protection hidden="1"/>
    </xf>
    <xf numFmtId="0" fontId="0" fillId="9" borderId="6" xfId="0" applyFill="1" applyBorder="1" applyProtection="1">
      <alignment vertical="center"/>
      <protection hidden="1"/>
    </xf>
    <xf numFmtId="0" fontId="0" fillId="9" borderId="14" xfId="0" applyFill="1" applyBorder="1" applyProtection="1">
      <alignment vertical="center"/>
      <protection hidden="1"/>
    </xf>
    <xf numFmtId="0" fontId="0" fillId="9" borderId="11" xfId="0" applyFill="1" applyBorder="1" applyProtection="1">
      <alignment vertical="center"/>
      <protection hidden="1"/>
    </xf>
    <xf numFmtId="0" fontId="0" fillId="9" borderId="10" xfId="0" applyFill="1" applyBorder="1" applyProtection="1">
      <alignment vertical="center"/>
      <protection hidden="1"/>
    </xf>
    <xf numFmtId="0" fontId="0" fillId="9" borderId="12" xfId="0" applyFill="1" applyBorder="1" applyAlignment="1" applyProtection="1">
      <alignment horizontal="center" vertical="center" wrapText="1"/>
      <protection hidden="1"/>
    </xf>
    <xf numFmtId="0" fontId="9" fillId="4" borderId="156" xfId="0" applyFont="1" applyFill="1" applyBorder="1" applyProtection="1">
      <alignment vertical="center"/>
      <protection locked="0"/>
    </xf>
    <xf numFmtId="0" fontId="9" fillId="4" borderId="157" xfId="0" applyFont="1" applyFill="1" applyBorder="1" applyProtection="1">
      <alignment vertical="center"/>
      <protection locked="0"/>
    </xf>
    <xf numFmtId="0" fontId="0" fillId="0" borderId="104" xfId="0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vertical="center" shrinkToFit="1"/>
      <protection hidden="1"/>
    </xf>
    <xf numFmtId="0" fontId="2" fillId="0" borderId="20" xfId="0" applyFont="1" applyBorder="1" applyAlignment="1" applyProtection="1">
      <alignment vertical="center" shrinkToFit="1"/>
      <protection hidden="1"/>
    </xf>
    <xf numFmtId="178" fontId="0" fillId="0" borderId="0" xfId="0" applyNumberFormat="1" applyAlignment="1" applyProtection="1">
      <alignment horizontal="right" vertical="center"/>
      <protection hidden="1"/>
    </xf>
    <xf numFmtId="178" fontId="0" fillId="0" borderId="112" xfId="0" applyNumberFormat="1" applyBorder="1" applyAlignment="1" applyProtection="1">
      <alignment horizontal="right" vertical="center"/>
      <protection hidden="1"/>
    </xf>
    <xf numFmtId="0" fontId="0" fillId="0" borderId="137" xfId="0" applyBorder="1" applyAlignment="1" applyProtection="1">
      <alignment vertical="center" shrinkToFit="1"/>
      <protection hidden="1"/>
    </xf>
    <xf numFmtId="0" fontId="0" fillId="0" borderId="138" xfId="0" applyBorder="1" applyAlignment="1" applyProtection="1">
      <alignment vertical="center" shrinkToFit="1"/>
      <protection hidden="1"/>
    </xf>
    <xf numFmtId="0" fontId="0" fillId="0" borderId="140" xfId="0" applyBorder="1" applyAlignment="1" applyProtection="1">
      <alignment vertical="center" shrinkToFit="1"/>
      <protection hidden="1"/>
    </xf>
    <xf numFmtId="0" fontId="0" fillId="0" borderId="141" xfId="0" applyBorder="1" applyAlignment="1" applyProtection="1">
      <alignment vertical="center" shrinkToFit="1"/>
      <protection hidden="1"/>
    </xf>
    <xf numFmtId="0" fontId="0" fillId="0" borderId="20" xfId="0" applyBorder="1" applyAlignment="1" applyProtection="1">
      <alignment vertical="center" shrinkToFit="1"/>
      <protection hidden="1"/>
    </xf>
    <xf numFmtId="0" fontId="0" fillId="0" borderId="134" xfId="0" applyBorder="1" applyAlignment="1" applyProtection="1">
      <alignment vertical="center" shrinkToFit="1"/>
      <protection hidden="1"/>
    </xf>
    <xf numFmtId="0" fontId="0" fillId="0" borderId="136" xfId="0" applyBorder="1" applyAlignment="1" applyProtection="1">
      <alignment horizontal="center" vertical="center"/>
      <protection hidden="1"/>
    </xf>
    <xf numFmtId="0" fontId="0" fillId="0" borderId="139" xfId="0" applyBorder="1" applyAlignment="1" applyProtection="1">
      <alignment horizontal="center" vertical="center"/>
      <protection hidden="1"/>
    </xf>
    <xf numFmtId="0" fontId="30" fillId="0" borderId="38" xfId="0" applyFont="1" applyBorder="1" applyAlignment="1" applyProtection="1">
      <alignment horizontal="center" vertical="center"/>
      <protection hidden="1"/>
    </xf>
    <xf numFmtId="0" fontId="30" fillId="0" borderId="92" xfId="0" applyFont="1" applyBorder="1" applyAlignment="1" applyProtection="1">
      <alignment horizontal="center" vertical="center"/>
      <protection hidden="1"/>
    </xf>
    <xf numFmtId="0" fontId="0" fillId="0" borderId="11" xfId="0" applyBorder="1" applyProtection="1">
      <alignment vertical="center"/>
      <protection hidden="1"/>
    </xf>
    <xf numFmtId="0" fontId="0" fillId="0" borderId="9" xfId="0" applyBorder="1" applyProtection="1">
      <alignment vertical="center"/>
      <protection hidden="1"/>
    </xf>
    <xf numFmtId="0" fontId="0" fillId="0" borderId="150" xfId="0" applyBorder="1" applyProtection="1">
      <alignment vertical="center"/>
      <protection hidden="1"/>
    </xf>
    <xf numFmtId="0" fontId="38" fillId="0" borderId="162" xfId="0" applyFont="1" applyBorder="1" applyAlignment="1" applyProtection="1">
      <alignment horizontal="center" vertical="center" shrinkToFit="1"/>
      <protection hidden="1"/>
    </xf>
    <xf numFmtId="0" fontId="38" fillId="0" borderId="163" xfId="0" applyFont="1" applyBorder="1" applyAlignment="1" applyProtection="1">
      <alignment horizontal="center" vertical="center" shrinkToFit="1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0" fillId="0" borderId="143" xfId="0" applyBorder="1" applyAlignment="1" applyProtection="1">
      <alignment horizontal="center" vertical="center"/>
      <protection hidden="1"/>
    </xf>
    <xf numFmtId="0" fontId="0" fillId="0" borderId="140" xfId="0" applyBorder="1" applyAlignment="1" applyProtection="1">
      <alignment horizontal="center" vertical="center"/>
      <protection hidden="1"/>
    </xf>
    <xf numFmtId="0" fontId="0" fillId="0" borderId="149" xfId="0" applyBorder="1" applyAlignment="1" applyProtection="1">
      <alignment horizontal="center" vertical="center"/>
      <protection hidden="1"/>
    </xf>
    <xf numFmtId="0" fontId="0" fillId="0" borderId="151" xfId="0" applyBorder="1" applyAlignment="1" applyProtection="1">
      <alignment vertical="center" wrapText="1"/>
      <protection hidden="1"/>
    </xf>
    <xf numFmtId="0" fontId="0" fillId="0" borderId="20" xfId="0" applyBorder="1" applyProtection="1">
      <alignment vertical="center"/>
      <protection hidden="1"/>
    </xf>
    <xf numFmtId="0" fontId="0" fillId="0" borderId="145" xfId="0" applyBorder="1" applyAlignment="1" applyProtection="1">
      <alignment vertical="center" shrinkToFit="1"/>
      <protection hidden="1"/>
    </xf>
    <xf numFmtId="0" fontId="0" fillId="0" borderId="146" xfId="0" applyBorder="1" applyAlignment="1" applyProtection="1">
      <alignment vertical="center" shrinkToFit="1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35" xfId="0" applyBorder="1" applyAlignment="1" applyProtection="1">
      <alignment horizontal="center" vertical="center"/>
      <protection hidden="1"/>
    </xf>
    <xf numFmtId="0" fontId="16" fillId="0" borderId="140" xfId="0" applyFont="1" applyBorder="1" applyAlignment="1" applyProtection="1">
      <alignment horizontal="center" vertical="center"/>
      <protection hidden="1"/>
    </xf>
    <xf numFmtId="0" fontId="16" fillId="0" borderId="20" xfId="0" applyFont="1" applyBorder="1" applyAlignment="1" applyProtection="1">
      <alignment horizontal="center" vertical="center"/>
      <protection hidden="1"/>
    </xf>
    <xf numFmtId="0" fontId="0" fillId="0" borderId="143" xfId="0" applyBorder="1" applyAlignment="1" applyProtection="1">
      <alignment vertical="center" shrinkToFit="1"/>
      <protection hidden="1"/>
    </xf>
    <xf numFmtId="0" fontId="0" fillId="0" borderId="142" xfId="0" applyBorder="1" applyAlignment="1" applyProtection="1">
      <alignment horizontal="center" vertical="center"/>
      <protection hidden="1"/>
    </xf>
    <xf numFmtId="0" fontId="0" fillId="0" borderId="137" xfId="0" applyBorder="1" applyAlignment="1" applyProtection="1">
      <alignment horizontal="center" vertical="center"/>
      <protection hidden="1"/>
    </xf>
    <xf numFmtId="0" fontId="0" fillId="0" borderId="144" xfId="0" applyBorder="1" applyAlignment="1" applyProtection="1">
      <alignment horizontal="center" vertical="center"/>
      <protection hidden="1"/>
    </xf>
    <xf numFmtId="0" fontId="0" fillId="0" borderId="145" xfId="0" applyBorder="1" applyAlignment="1" applyProtection="1">
      <alignment horizontal="center" vertical="center"/>
      <protection hidden="1"/>
    </xf>
    <xf numFmtId="0" fontId="0" fillId="0" borderId="146" xfId="0" applyBorder="1" applyAlignment="1" applyProtection="1">
      <alignment horizontal="center" vertical="center"/>
      <protection hidden="1"/>
    </xf>
    <xf numFmtId="0" fontId="0" fillId="0" borderId="147" xfId="0" applyBorder="1" applyAlignment="1" applyProtection="1">
      <alignment horizontal="center" vertical="center"/>
      <protection hidden="1"/>
    </xf>
    <xf numFmtId="0" fontId="16" fillId="0" borderId="166" xfId="0" applyFont="1" applyBorder="1" applyAlignment="1" applyProtection="1">
      <alignment vertical="center" wrapText="1"/>
      <protection hidden="1"/>
    </xf>
    <xf numFmtId="0" fontId="16" fillId="0" borderId="109" xfId="0" applyFont="1" applyBorder="1" applyAlignment="1" applyProtection="1">
      <alignment vertical="center" wrapText="1"/>
      <protection hidden="1"/>
    </xf>
    <xf numFmtId="0" fontId="8" fillId="0" borderId="143" xfId="0" applyFont="1" applyBorder="1" applyAlignment="1" applyProtection="1">
      <alignment horizontal="left" vertical="center" indent="3" shrinkToFit="1"/>
      <protection hidden="1"/>
    </xf>
    <xf numFmtId="0" fontId="8" fillId="0" borderId="140" xfId="0" applyFont="1" applyBorder="1" applyAlignment="1" applyProtection="1">
      <alignment horizontal="left" vertical="center" indent="3" shrinkToFit="1"/>
      <protection hidden="1"/>
    </xf>
    <xf numFmtId="0" fontId="8" fillId="0" borderId="149" xfId="0" applyFont="1" applyBorder="1" applyAlignment="1" applyProtection="1">
      <alignment horizontal="left" vertical="center" indent="3" shrinkToFit="1"/>
      <protection hidden="1"/>
    </xf>
    <xf numFmtId="0" fontId="2" fillId="0" borderId="19" xfId="0" applyFont="1" applyBorder="1" applyAlignment="1" applyProtection="1">
      <alignment horizontal="left" vertical="center" indent="3" shrinkToFit="1"/>
      <protection hidden="1"/>
    </xf>
    <xf numFmtId="0" fontId="2" fillId="0" borderId="20" xfId="0" applyFont="1" applyBorder="1" applyAlignment="1" applyProtection="1">
      <alignment horizontal="left" vertical="center" indent="3" shrinkToFit="1"/>
      <protection hidden="1"/>
    </xf>
    <xf numFmtId="0" fontId="2" fillId="0" borderId="21" xfId="0" applyFont="1" applyBorder="1" applyAlignment="1" applyProtection="1">
      <alignment horizontal="left" vertical="center" indent="3" shrinkToFit="1"/>
      <protection hidden="1"/>
    </xf>
    <xf numFmtId="0" fontId="2" fillId="0" borderId="134" xfId="0" applyFont="1" applyBorder="1" applyAlignment="1" applyProtection="1">
      <alignment horizontal="left" vertical="center" indent="3" shrinkToFit="1"/>
      <protection hidden="1"/>
    </xf>
    <xf numFmtId="0" fontId="0" fillId="0" borderId="38" xfId="0" applyBorder="1" applyAlignment="1" applyProtection="1">
      <alignment horizontal="center" vertical="center"/>
      <protection hidden="1"/>
    </xf>
    <xf numFmtId="0" fontId="23" fillId="0" borderId="38" xfId="0" applyFont="1" applyBorder="1" applyAlignment="1" applyProtection="1">
      <alignment horizontal="center" vertical="center"/>
      <protection hidden="1"/>
    </xf>
    <xf numFmtId="0" fontId="23" fillId="0" borderId="92" xfId="0" applyFont="1" applyBorder="1" applyAlignment="1" applyProtection="1">
      <alignment horizontal="center" vertical="center"/>
      <protection hidden="1"/>
    </xf>
    <xf numFmtId="0" fontId="23" fillId="0" borderId="12" xfId="0" applyFont="1" applyBorder="1" applyAlignment="1" applyProtection="1">
      <alignment horizontal="center" vertical="center"/>
      <protection hidden="1"/>
    </xf>
    <xf numFmtId="0" fontId="23" fillId="0" borderId="106" xfId="0" applyFont="1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134" xfId="0" applyBorder="1" applyAlignment="1" applyProtection="1">
      <alignment horizontal="center" vertical="center"/>
      <protection hidden="1"/>
    </xf>
    <xf numFmtId="0" fontId="0" fillId="0" borderId="131" xfId="0" applyBorder="1" applyAlignment="1" applyProtection="1">
      <alignment horizontal="left" vertical="center" indent="3" shrinkToFit="1"/>
      <protection hidden="1"/>
    </xf>
    <xf numFmtId="0" fontId="0" fillId="0" borderId="132" xfId="0" applyBorder="1" applyAlignment="1" applyProtection="1">
      <alignment horizontal="left" vertical="center" indent="3" shrinkToFit="1"/>
      <protection hidden="1"/>
    </xf>
    <xf numFmtId="0" fontId="0" fillId="0" borderId="133" xfId="0" applyBorder="1" applyAlignment="1" applyProtection="1">
      <alignment horizontal="left" vertical="center" indent="3" shrinkToFit="1"/>
      <protection hidden="1"/>
    </xf>
    <xf numFmtId="0" fontId="0" fillId="0" borderId="142" xfId="0" applyBorder="1" applyAlignment="1" applyProtection="1">
      <alignment vertical="center" shrinkToFit="1"/>
      <protection hidden="1"/>
    </xf>
    <xf numFmtId="0" fontId="19" fillId="0" borderId="13" xfId="0" applyFont="1" applyBorder="1" applyAlignment="1" applyProtection="1">
      <alignment horizontal="center" vertical="center" wrapText="1"/>
      <protection hidden="1"/>
    </xf>
    <xf numFmtId="0" fontId="19" fillId="0" borderId="13" xfId="0" applyFont="1" applyBorder="1" applyAlignment="1" applyProtection="1">
      <alignment horizontal="center" vertical="center"/>
      <protection hidden="1"/>
    </xf>
    <xf numFmtId="0" fontId="0" fillId="0" borderId="161" xfId="0" applyBorder="1" applyAlignment="1" applyProtection="1">
      <alignment horizontal="center" vertical="center" wrapText="1"/>
      <protection hidden="1"/>
    </xf>
    <xf numFmtId="0" fontId="0" fillId="0" borderId="38" xfId="0" applyBorder="1" applyAlignment="1" applyProtection="1">
      <alignment horizontal="center" vertical="center" wrapText="1"/>
      <protection hidden="1"/>
    </xf>
    <xf numFmtId="0" fontId="0" fillId="0" borderId="92" xfId="0" applyBorder="1" applyAlignment="1" applyProtection="1">
      <alignment horizontal="center" vertical="center" wrapText="1"/>
      <protection hidden="1"/>
    </xf>
    <xf numFmtId="0" fontId="16" fillId="0" borderId="91" xfId="0" applyFont="1" applyBorder="1" applyAlignment="1" applyProtection="1">
      <alignment horizontal="center" vertical="center" wrapText="1"/>
      <protection hidden="1"/>
    </xf>
    <xf numFmtId="0" fontId="16" fillId="0" borderId="93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16" fillId="0" borderId="167" xfId="0" applyFont="1" applyBorder="1" applyProtection="1">
      <alignment vertical="center"/>
      <protection hidden="1"/>
    </xf>
    <xf numFmtId="0" fontId="16" fillId="0" borderId="163" xfId="0" applyFont="1" applyBorder="1" applyProtection="1">
      <alignment vertical="center"/>
      <protection hidden="1"/>
    </xf>
    <xf numFmtId="0" fontId="0" fillId="0" borderId="108" xfId="0" applyBorder="1" applyAlignment="1" applyProtection="1">
      <alignment horizontal="center" vertical="center" wrapText="1"/>
      <protection hidden="1"/>
    </xf>
    <xf numFmtId="0" fontId="0" fillId="0" borderId="109" xfId="0" applyBorder="1" applyAlignment="1" applyProtection="1">
      <alignment horizontal="center" vertical="center" wrapText="1"/>
      <protection hidden="1"/>
    </xf>
    <xf numFmtId="0" fontId="0" fillId="0" borderId="110" xfId="0" applyBorder="1" applyAlignment="1" applyProtection="1">
      <alignment horizontal="center" vertical="center" wrapText="1"/>
      <protection hidden="1"/>
    </xf>
    <xf numFmtId="0" fontId="0" fillId="0" borderId="162" xfId="0" applyBorder="1" applyAlignment="1" applyProtection="1">
      <alignment horizontal="center" vertical="center" wrapText="1"/>
      <protection hidden="1"/>
    </xf>
    <xf numFmtId="0" fontId="0" fillId="0" borderId="163" xfId="0" applyBorder="1" applyAlignment="1" applyProtection="1">
      <alignment horizontal="center" vertical="center" wrapText="1"/>
      <protection hidden="1"/>
    </xf>
    <xf numFmtId="0" fontId="0" fillId="0" borderId="165" xfId="0" applyBorder="1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horizontal="center" vertical="center" wrapText="1"/>
      <protection hidden="1"/>
    </xf>
    <xf numFmtId="0" fontId="0" fillId="0" borderId="20" xfId="0" applyBorder="1" applyAlignment="1" applyProtection="1">
      <alignment horizontal="center" vertical="center" wrapText="1"/>
      <protection hidden="1"/>
    </xf>
    <xf numFmtId="0" fontId="0" fillId="0" borderId="134" xfId="0" applyBorder="1" applyAlignment="1" applyProtection="1">
      <alignment horizontal="center" vertical="center" wrapText="1"/>
      <protection hidden="1"/>
    </xf>
    <xf numFmtId="0" fontId="0" fillId="0" borderId="0" xfId="0" applyProtection="1">
      <alignment vertical="center"/>
      <protection hidden="1"/>
    </xf>
    <xf numFmtId="0" fontId="30" fillId="0" borderId="16" xfId="0" applyFont="1" applyBorder="1" applyAlignment="1" applyProtection="1">
      <alignment horizontal="center" vertical="center"/>
      <protection hidden="1"/>
    </xf>
    <xf numFmtId="0" fontId="30" fillId="0" borderId="94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vertical="center" shrinkToFit="1"/>
      <protection hidden="1"/>
    </xf>
    <xf numFmtId="0" fontId="24" fillId="0" borderId="20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distributed" vertical="center"/>
      <protection hidden="1"/>
    </xf>
    <xf numFmtId="0" fontId="0" fillId="0" borderId="3" xfId="0" applyBorder="1" applyAlignment="1" applyProtection="1">
      <alignment horizontal="distributed" vertical="center"/>
      <protection hidden="1"/>
    </xf>
    <xf numFmtId="0" fontId="0" fillId="0" borderId="40" xfId="0" applyBorder="1" applyAlignment="1" applyProtection="1">
      <alignment horizontal="center" vertical="center"/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0" fillId="0" borderId="41" xfId="0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2" fillId="0" borderId="50" xfId="0" applyFont="1" applyBorder="1" applyAlignment="1" applyProtection="1">
      <alignment vertical="center" shrinkToFit="1"/>
      <protection hidden="1"/>
    </xf>
    <xf numFmtId="0" fontId="0" fillId="0" borderId="50" xfId="0" applyBorder="1" applyAlignment="1" applyProtection="1">
      <alignment vertical="center" shrinkToFit="1"/>
      <protection hidden="1"/>
    </xf>
    <xf numFmtId="0" fontId="2" fillId="0" borderId="76" xfId="0" applyFont="1" applyBorder="1" applyAlignment="1" applyProtection="1">
      <alignment vertical="center" shrinkToFit="1"/>
      <protection hidden="1"/>
    </xf>
    <xf numFmtId="0" fontId="2" fillId="0" borderId="77" xfId="0" applyFont="1" applyBorder="1" applyAlignment="1" applyProtection="1">
      <alignment vertical="center" shrinkToFit="1"/>
      <protection hidden="1"/>
    </xf>
    <xf numFmtId="0" fontId="2" fillId="0" borderId="78" xfId="0" applyFont="1" applyBorder="1" applyAlignment="1" applyProtection="1">
      <alignment vertical="center" shrinkToFit="1"/>
      <protection hidden="1"/>
    </xf>
    <xf numFmtId="0" fontId="0" fillId="0" borderId="39" xfId="0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vertical="center" wrapText="1"/>
      <protection hidden="1"/>
    </xf>
    <xf numFmtId="0" fontId="2" fillId="0" borderId="33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67" xfId="0" applyFont="1" applyBorder="1" applyAlignment="1" applyProtection="1">
      <alignment horizontal="center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2" fillId="0" borderId="37" xfId="0" applyFont="1" applyBorder="1" applyAlignment="1" applyProtection="1">
      <alignment vertical="center" shrinkToFit="1"/>
      <protection hidden="1"/>
    </xf>
    <xf numFmtId="0" fontId="0" fillId="0" borderId="37" xfId="0" applyBorder="1" applyAlignment="1" applyProtection="1">
      <alignment vertical="center" shrinkToFit="1"/>
      <protection hidden="1"/>
    </xf>
    <xf numFmtId="0" fontId="0" fillId="0" borderId="38" xfId="0" applyBorder="1" applyAlignment="1" applyProtection="1">
      <alignment horizontal="center" vertical="center" textRotation="255" shrinkToFit="1"/>
      <protection hidden="1"/>
    </xf>
    <xf numFmtId="0" fontId="0" fillId="0" borderId="33" xfId="0" applyBorder="1" applyAlignment="1" applyProtection="1">
      <alignment horizontal="center" vertical="center" textRotation="255" shrinkToFit="1"/>
      <protection hidden="1"/>
    </xf>
    <xf numFmtId="0" fontId="2" fillId="0" borderId="82" xfId="0" applyFont="1" applyBorder="1" applyAlignment="1" applyProtection="1">
      <alignment vertical="center" shrinkToFit="1"/>
      <protection hidden="1"/>
    </xf>
    <xf numFmtId="0" fontId="2" fillId="0" borderId="83" xfId="0" applyFont="1" applyBorder="1" applyAlignment="1" applyProtection="1">
      <alignment vertical="center" shrinkToFit="1"/>
      <protection hidden="1"/>
    </xf>
    <xf numFmtId="0" fontId="2" fillId="0" borderId="84" xfId="0" applyFont="1" applyBorder="1" applyAlignment="1" applyProtection="1">
      <alignment vertical="center" shrinkToFit="1"/>
      <protection hidden="1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vertical="center" shrinkToFit="1"/>
      <protection hidden="1"/>
    </xf>
    <xf numFmtId="0" fontId="0" fillId="0" borderId="42" xfId="0" applyBorder="1" applyAlignment="1" applyProtection="1">
      <alignment vertical="center" shrinkToFit="1"/>
      <protection hidden="1"/>
    </xf>
    <xf numFmtId="0" fontId="2" fillId="0" borderId="79" xfId="0" applyFont="1" applyBorder="1" applyAlignment="1" applyProtection="1">
      <alignment vertical="center" shrinkToFit="1"/>
      <protection hidden="1"/>
    </xf>
    <xf numFmtId="0" fontId="2" fillId="0" borderId="80" xfId="0" applyFont="1" applyBorder="1" applyAlignment="1" applyProtection="1">
      <alignment vertical="center" shrinkToFit="1"/>
      <protection hidden="1"/>
    </xf>
    <xf numFmtId="0" fontId="2" fillId="0" borderId="81" xfId="0" applyFont="1" applyBorder="1" applyAlignment="1" applyProtection="1">
      <alignment vertical="center" shrinkToFit="1"/>
      <protection hidden="1"/>
    </xf>
    <xf numFmtId="0" fontId="0" fillId="0" borderId="43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vertical="center" wrapText="1"/>
      <protection hidden="1"/>
    </xf>
    <xf numFmtId="0" fontId="0" fillId="0" borderId="49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 textRotation="255" shrinkToFit="1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 shrinkToFit="1"/>
      <protection hidden="1"/>
    </xf>
    <xf numFmtId="0" fontId="0" fillId="0" borderId="13" xfId="0" applyBorder="1" applyAlignment="1" applyProtection="1">
      <alignment horizontal="center" vertical="center" shrinkToFit="1"/>
      <protection hidden="1"/>
    </xf>
    <xf numFmtId="0" fontId="0" fillId="0" borderId="24" xfId="0" applyBorder="1" applyAlignment="1" applyProtection="1">
      <alignment horizontal="center" vertical="center" shrinkToFit="1"/>
      <protection hidden="1"/>
    </xf>
    <xf numFmtId="0" fontId="0" fillId="0" borderId="66" xfId="0" applyBorder="1" applyAlignment="1" applyProtection="1">
      <alignment horizontal="center" vertical="center" shrinkToFit="1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 textRotation="255" shrinkToFit="1"/>
      <protection hidden="1"/>
    </xf>
    <xf numFmtId="0" fontId="7" fillId="0" borderId="36" xfId="0" applyFont="1" applyBorder="1" applyAlignment="1" applyProtection="1">
      <alignment horizontal="center" vertical="center" shrinkToFit="1"/>
      <protection hidden="1"/>
    </xf>
    <xf numFmtId="0" fontId="7" fillId="0" borderId="35" xfId="0" applyFont="1" applyBorder="1" applyAlignment="1" applyProtection="1">
      <alignment horizontal="center" vertical="center" shrinkToFit="1"/>
      <protection hidden="1"/>
    </xf>
    <xf numFmtId="0" fontId="7" fillId="0" borderId="12" xfId="0" applyFont="1" applyBorder="1" applyAlignment="1" applyProtection="1">
      <alignment horizontal="center" vertical="center" shrinkToFit="1"/>
      <protection hidden="1"/>
    </xf>
    <xf numFmtId="0" fontId="7" fillId="0" borderId="30" xfId="0" applyFont="1" applyBorder="1" applyAlignment="1" applyProtection="1">
      <alignment horizontal="center" vertical="center" shrinkToFit="1"/>
      <protection hidden="1"/>
    </xf>
    <xf numFmtId="0" fontId="7" fillId="0" borderId="33" xfId="0" applyFont="1" applyBorder="1" applyAlignment="1" applyProtection="1">
      <alignment horizontal="center" vertical="center" shrinkToFit="1"/>
      <protection hidden="1"/>
    </xf>
    <xf numFmtId="0" fontId="7" fillId="0" borderId="34" xfId="0" applyFont="1" applyBorder="1" applyAlignment="1" applyProtection="1">
      <alignment horizontal="center" vertical="center" shrinkToFit="1"/>
      <protection hidden="1"/>
    </xf>
    <xf numFmtId="0" fontId="7" fillId="0" borderId="14" xfId="0" applyFont="1" applyBorder="1" applyAlignment="1" applyProtection="1">
      <alignment horizontal="center" vertical="center" shrinkToFit="1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176" fontId="2" fillId="0" borderId="23" xfId="0" applyNumberFormat="1" applyFont="1" applyBorder="1" applyAlignment="1" applyProtection="1">
      <alignment horizontal="center" vertical="center"/>
      <protection hidden="1"/>
    </xf>
    <xf numFmtId="176" fontId="2" fillId="0" borderId="24" xfId="0" applyNumberFormat="1" applyFont="1" applyBorder="1" applyAlignment="1" applyProtection="1">
      <alignment horizontal="center" vertical="center"/>
      <protection hidden="1"/>
    </xf>
    <xf numFmtId="176" fontId="2" fillId="0" borderId="14" xfId="0" applyNumberFormat="1" applyFont="1" applyBorder="1" applyAlignment="1" applyProtection="1">
      <alignment horizontal="center" vertical="center"/>
      <protection hidden="1"/>
    </xf>
    <xf numFmtId="176" fontId="2" fillId="0" borderId="26" xfId="0" applyNumberFormat="1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right" vertical="center" shrinkToFit="1"/>
      <protection hidden="1"/>
    </xf>
    <xf numFmtId="0" fontId="8" fillId="0" borderId="0" xfId="0" applyFont="1" applyAlignment="1" applyProtection="1">
      <alignment horizontal="right" vertical="center" shrinkToFit="1"/>
      <protection hidden="1"/>
    </xf>
    <xf numFmtId="0" fontId="8" fillId="0" borderId="29" xfId="0" applyFont="1" applyBorder="1" applyAlignment="1" applyProtection="1">
      <alignment horizontal="right" vertical="center" shrinkToFit="1"/>
      <protection hidden="1"/>
    </xf>
    <xf numFmtId="0" fontId="0" fillId="0" borderId="10" xfId="0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52" xfId="0" applyBorder="1" applyAlignment="1" applyProtection="1">
      <alignment horizontal="center" vertical="center" shrinkToFit="1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 shrinkToFit="1"/>
      <protection hidden="1"/>
    </xf>
    <xf numFmtId="0" fontId="3" fillId="0" borderId="14" xfId="0" applyFont="1" applyBorder="1" applyAlignment="1" applyProtection="1">
      <alignment horizontal="center" vertical="center" shrinkToFit="1"/>
      <protection hidden="1"/>
    </xf>
    <xf numFmtId="0" fontId="3" fillId="0" borderId="31" xfId="0" applyFont="1" applyBorder="1" applyAlignment="1" applyProtection="1">
      <alignment horizontal="center" vertical="center" shrinkToFit="1"/>
      <protection hidden="1"/>
    </xf>
    <xf numFmtId="0" fontId="3" fillId="0" borderId="12" xfId="0" applyFont="1" applyBorder="1" applyAlignment="1" applyProtection="1">
      <alignment horizontal="center" vertical="center" shrinkToFit="1"/>
      <protection hidden="1"/>
    </xf>
    <xf numFmtId="0" fontId="3" fillId="0" borderId="32" xfId="0" applyFont="1" applyBorder="1" applyAlignment="1" applyProtection="1">
      <alignment horizontal="center" vertical="center" shrinkToFit="1"/>
      <protection hidden="1"/>
    </xf>
    <xf numFmtId="0" fontId="3" fillId="0" borderId="33" xfId="0" applyFont="1" applyBorder="1" applyAlignment="1" applyProtection="1">
      <alignment horizontal="center" vertical="center" shrinkToFit="1"/>
      <protection hidden="1"/>
    </xf>
    <xf numFmtId="0" fontId="3" fillId="0" borderId="36" xfId="0" applyFont="1" applyBorder="1" applyAlignment="1" applyProtection="1">
      <alignment horizontal="center" vertical="center" shrinkToFit="1"/>
      <protection hidden="1"/>
    </xf>
    <xf numFmtId="0" fontId="3" fillId="0" borderId="22" xfId="0" applyFont="1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distributed" vertical="center"/>
      <protection hidden="1"/>
    </xf>
    <xf numFmtId="0" fontId="0" fillId="0" borderId="12" xfId="0" applyBorder="1" applyAlignment="1" applyProtection="1">
      <alignment horizontal="distributed" vertical="center"/>
      <protection hidden="1"/>
    </xf>
    <xf numFmtId="176" fontId="2" fillId="0" borderId="9" xfId="0" applyNumberFormat="1" applyFont="1" applyBorder="1" applyAlignment="1" applyProtection="1">
      <alignment horizontal="center" vertical="center" shrinkToFit="1"/>
      <protection hidden="1"/>
    </xf>
    <xf numFmtId="176" fontId="2" fillId="0" borderId="0" xfId="0" applyNumberFormat="1" applyFont="1" applyAlignment="1" applyProtection="1">
      <alignment horizontal="center" vertical="center" shrinkToFit="1"/>
      <protection hidden="1"/>
    </xf>
    <xf numFmtId="176" fontId="2" fillId="0" borderId="29" xfId="0" applyNumberFormat="1" applyFont="1" applyBorder="1" applyAlignment="1" applyProtection="1">
      <alignment horizontal="center" vertical="center" shrinkToFit="1"/>
      <protection hidden="1"/>
    </xf>
    <xf numFmtId="176" fontId="2" fillId="0" borderId="11" xfId="0" applyNumberFormat="1" applyFont="1" applyBorder="1" applyAlignment="1" applyProtection="1">
      <alignment horizontal="center" vertical="center" shrinkToFit="1"/>
      <protection hidden="1"/>
    </xf>
    <xf numFmtId="176" fontId="2" fillId="0" borderId="6" xfId="0" applyNumberFormat="1" applyFont="1" applyBorder="1" applyAlignment="1" applyProtection="1">
      <alignment horizontal="center" vertical="center" shrinkToFit="1"/>
      <protection hidden="1"/>
    </xf>
    <xf numFmtId="176" fontId="2" fillId="0" borderId="51" xfId="0" applyNumberFormat="1" applyFont="1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distributed" vertical="center" shrinkToFit="1"/>
      <protection hidden="1"/>
    </xf>
    <xf numFmtId="0" fontId="0" fillId="0" borderId="9" xfId="0" applyBorder="1" applyAlignment="1" applyProtection="1">
      <alignment horizontal="distributed" vertical="center" shrinkToFit="1"/>
      <protection hidden="1"/>
    </xf>
    <xf numFmtId="0" fontId="0" fillId="0" borderId="19" xfId="0" applyBorder="1" applyAlignment="1" applyProtection="1">
      <alignment horizontal="distributed" vertical="center"/>
      <protection hidden="1"/>
    </xf>
    <xf numFmtId="0" fontId="0" fillId="0" borderId="20" xfId="0" applyBorder="1" applyAlignment="1" applyProtection="1">
      <alignment horizontal="distributed" vertical="center"/>
      <protection hidden="1"/>
    </xf>
    <xf numFmtId="0" fontId="0" fillId="0" borderId="19" xfId="0" applyBorder="1" applyAlignment="1" applyProtection="1">
      <alignment horizontal="distributed" vertical="center" wrapText="1"/>
      <protection hidden="1"/>
    </xf>
    <xf numFmtId="0" fontId="4" fillId="0" borderId="19" xfId="0" applyFont="1" applyBorder="1" applyProtection="1">
      <alignment vertical="center"/>
      <protection hidden="1"/>
    </xf>
    <xf numFmtId="0" fontId="4" fillId="0" borderId="20" xfId="0" applyFont="1" applyBorder="1" applyProtection="1">
      <alignment vertical="center"/>
      <protection hidden="1"/>
    </xf>
    <xf numFmtId="0" fontId="4" fillId="0" borderId="21" xfId="0" applyFont="1" applyBorder="1" applyProtection="1">
      <alignment vertical="center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46" xfId="0" applyFont="1" applyBorder="1" applyAlignment="1" applyProtection="1">
      <alignment horizontal="center" vertical="center" shrinkToFit="1"/>
      <protection hidden="1"/>
    </xf>
    <xf numFmtId="0" fontId="4" fillId="0" borderId="36" xfId="0" applyFont="1" applyBorder="1" applyAlignment="1" applyProtection="1">
      <alignment horizontal="center" vertical="center" shrinkToFit="1"/>
      <protection hidden="1"/>
    </xf>
    <xf numFmtId="0" fontId="4" fillId="0" borderId="47" xfId="0" applyFont="1" applyBorder="1" applyAlignment="1" applyProtection="1">
      <alignment horizontal="center" vertical="center" shrinkToFit="1"/>
      <protection hidden="1"/>
    </xf>
    <xf numFmtId="0" fontId="4" fillId="0" borderId="15" xfId="0" applyFont="1" applyBorder="1" applyAlignment="1" applyProtection="1">
      <alignment horizontal="center" vertical="center" shrinkToFit="1"/>
      <protection hidden="1"/>
    </xf>
    <xf numFmtId="0" fontId="4" fillId="0" borderId="36" xfId="0" applyFont="1" applyBorder="1" applyAlignment="1" applyProtection="1">
      <alignment horizontal="center" vertical="center"/>
      <protection hidden="1"/>
    </xf>
    <xf numFmtId="0" fontId="2" fillId="0" borderId="119" xfId="0" applyFont="1" applyBorder="1" applyAlignment="1" applyProtection="1">
      <alignment vertical="center" shrinkToFit="1"/>
      <protection hidden="1"/>
    </xf>
    <xf numFmtId="0" fontId="2" fillId="0" borderId="123" xfId="0" applyFont="1" applyBorder="1" applyAlignment="1" applyProtection="1">
      <alignment vertical="center" shrinkToFit="1"/>
      <protection hidden="1"/>
    </xf>
    <xf numFmtId="0" fontId="2" fillId="0" borderId="120" xfId="0" applyFont="1" applyBorder="1" applyAlignment="1" applyProtection="1">
      <alignment vertical="center" shrinkToFit="1"/>
      <protection hidden="1"/>
    </xf>
    <xf numFmtId="0" fontId="18" fillId="0" borderId="3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center" vertical="center"/>
      <protection hidden="1"/>
    </xf>
    <xf numFmtId="0" fontId="18" fillId="0" borderId="32" xfId="0" applyFont="1" applyBorder="1" applyAlignment="1" applyProtection="1">
      <alignment horizontal="center" vertical="center"/>
      <protection hidden="1"/>
    </xf>
    <xf numFmtId="0" fontId="18" fillId="0" borderId="33" xfId="0" applyFont="1" applyBorder="1" applyAlignment="1" applyProtection="1">
      <alignment horizontal="center" vertical="center"/>
      <protection hidden="1"/>
    </xf>
    <xf numFmtId="0" fontId="2" fillId="0" borderId="115" xfId="0" applyFont="1" applyBorder="1" applyAlignment="1" applyProtection="1">
      <alignment vertical="center" shrinkToFit="1"/>
      <protection hidden="1"/>
    </xf>
    <xf numFmtId="0" fontId="2" fillId="0" borderId="121" xfId="0" applyFont="1" applyBorder="1" applyAlignment="1" applyProtection="1">
      <alignment vertical="center" shrinkToFit="1"/>
      <protection hidden="1"/>
    </xf>
    <xf numFmtId="0" fontId="2" fillId="0" borderId="117" xfId="0" applyFont="1" applyBorder="1" applyAlignment="1" applyProtection="1">
      <alignment vertical="center" shrinkToFit="1"/>
      <protection hidden="1"/>
    </xf>
    <xf numFmtId="0" fontId="2" fillId="0" borderId="122" xfId="0" applyFont="1" applyBorder="1" applyAlignment="1" applyProtection="1">
      <alignment vertical="center" shrinkToFit="1"/>
      <protection hidden="1"/>
    </xf>
    <xf numFmtId="0" fontId="5" fillId="0" borderId="125" xfId="0" applyFont="1" applyBorder="1" applyAlignment="1" applyProtection="1">
      <alignment vertical="center" shrinkToFit="1"/>
      <protection hidden="1"/>
    </xf>
    <xf numFmtId="0" fontId="5" fillId="0" borderId="126" xfId="0" applyFont="1" applyBorder="1" applyAlignment="1" applyProtection="1">
      <alignment vertical="center" shrinkToFit="1"/>
      <protection hidden="1"/>
    </xf>
    <xf numFmtId="0" fontId="21" fillId="0" borderId="20" xfId="0" applyFont="1" applyBorder="1" applyAlignment="1" applyProtection="1">
      <alignment vertical="center" shrinkToFit="1"/>
      <protection hidden="1"/>
    </xf>
    <xf numFmtId="0" fontId="21" fillId="0" borderId="120" xfId="0" applyFont="1" applyBorder="1" applyAlignment="1" applyProtection="1">
      <alignment vertical="center" shrinkToFit="1"/>
      <protection hidden="1"/>
    </xf>
    <xf numFmtId="0" fontId="2" fillId="0" borderId="19" xfId="0" applyFont="1" applyBorder="1" applyAlignment="1" applyProtection="1">
      <alignment horizontal="center" vertical="center" shrinkToFit="1"/>
      <protection hidden="1"/>
    </xf>
    <xf numFmtId="0" fontId="2" fillId="0" borderId="20" xfId="0" applyFont="1" applyBorder="1" applyAlignment="1" applyProtection="1">
      <alignment horizontal="center" vertical="center" shrinkToFit="1"/>
      <protection hidden="1"/>
    </xf>
    <xf numFmtId="0" fontId="2" fillId="0" borderId="21" xfId="0" applyFon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18" fillId="0" borderId="46" xfId="0" applyFont="1" applyBorder="1" applyAlignment="1" applyProtection="1">
      <alignment horizontal="center" vertical="center"/>
      <protection hidden="1"/>
    </xf>
    <xf numFmtId="0" fontId="18" fillId="0" borderId="36" xfId="0" applyFont="1" applyBorder="1" applyAlignment="1" applyProtection="1">
      <alignment horizontal="center" vertical="center"/>
      <protection hidden="1"/>
    </xf>
    <xf numFmtId="0" fontId="19" fillId="0" borderId="14" xfId="0" applyFont="1" applyBorder="1" applyAlignment="1" applyProtection="1">
      <alignment horizontal="center" vertical="center" wrapText="1"/>
      <protection hidden="1"/>
    </xf>
    <xf numFmtId="0" fontId="18" fillId="0" borderId="15" xfId="0" applyFont="1" applyBorder="1" applyAlignment="1" applyProtection="1">
      <alignment horizontal="center" vertical="center"/>
      <protection hidden="1"/>
    </xf>
    <xf numFmtId="0" fontId="18" fillId="0" borderId="13" xfId="0" applyFont="1" applyBorder="1" applyAlignment="1" applyProtection="1">
      <alignment horizontal="center" vertical="center"/>
      <protection hidden="1"/>
    </xf>
    <xf numFmtId="0" fontId="18" fillId="0" borderId="31" xfId="0" applyFont="1" applyBorder="1" applyAlignment="1" applyProtection="1">
      <alignment horizontal="center" vertical="center" textRotation="255"/>
      <protection hidden="1"/>
    </xf>
    <xf numFmtId="0" fontId="5" fillId="0" borderId="20" xfId="0" applyFont="1" applyBorder="1" applyAlignment="1" applyProtection="1">
      <alignment vertical="center" shrinkToFit="1"/>
      <protection hidden="1"/>
    </xf>
    <xf numFmtId="0" fontId="5" fillId="0" borderId="120" xfId="0" applyFont="1" applyBorder="1" applyAlignment="1" applyProtection="1">
      <alignment vertical="center" shrinkToFi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67" xfId="0" applyFont="1" applyBorder="1" applyAlignment="1" applyProtection="1">
      <alignment horizontal="center" vertical="center"/>
      <protection hidden="1"/>
    </xf>
  </cellXfs>
  <cellStyles count="1">
    <cellStyle name="標準" xfId="0" builtinId="0" customBuiltin="1"/>
  </cellStyles>
  <dxfs count="16">
    <dxf>
      <font>
        <color rgb="FFFF0000"/>
      </font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</dxf>
    <dxf>
      <font>
        <color rgb="FF9C0006"/>
      </font>
    </dxf>
    <dxf>
      <fill>
        <patternFill>
          <bgColor theme="6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D8F5"/>
      <color rgb="FFFF8AD8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19995</xdr:colOff>
      <xdr:row>0</xdr:row>
      <xdr:rowOff>47132</xdr:rowOff>
    </xdr:from>
    <xdr:to>
      <xdr:col>1</xdr:col>
      <xdr:colOff>395842</xdr:colOff>
      <xdr:row>1</xdr:row>
      <xdr:rowOff>16581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2497154-0D47-C631-62A4-A0DA76D21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795" y="47132"/>
          <a:ext cx="375847" cy="375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43279</xdr:colOff>
      <xdr:row>0</xdr:row>
      <xdr:rowOff>61951</xdr:rowOff>
    </xdr:from>
    <xdr:to>
      <xdr:col>1</xdr:col>
      <xdr:colOff>251883</xdr:colOff>
      <xdr:row>0</xdr:row>
      <xdr:rowOff>271563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B6232FC-FEF4-F643-8367-8D10A98F1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079" y="61951"/>
          <a:ext cx="208604" cy="2096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43279</xdr:colOff>
      <xdr:row>0</xdr:row>
      <xdr:rowOff>61951</xdr:rowOff>
    </xdr:from>
    <xdr:to>
      <xdr:col>1</xdr:col>
      <xdr:colOff>251883</xdr:colOff>
      <xdr:row>0</xdr:row>
      <xdr:rowOff>271563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B934AF7-1813-5940-9C6E-83F15F652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079" y="61951"/>
          <a:ext cx="208604" cy="2096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43279</xdr:colOff>
      <xdr:row>0</xdr:row>
      <xdr:rowOff>61951</xdr:rowOff>
    </xdr:from>
    <xdr:to>
      <xdr:col>1</xdr:col>
      <xdr:colOff>251883</xdr:colOff>
      <xdr:row>0</xdr:row>
      <xdr:rowOff>271563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4A9D1AC-2ADE-B94A-B33F-0A3CF33D4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079" y="61951"/>
          <a:ext cx="208604" cy="2096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43279</xdr:colOff>
      <xdr:row>0</xdr:row>
      <xdr:rowOff>61951</xdr:rowOff>
    </xdr:from>
    <xdr:to>
      <xdr:col>2</xdr:col>
      <xdr:colOff>71967</xdr:colOff>
      <xdr:row>0</xdr:row>
      <xdr:rowOff>271563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C31664F-1708-9342-8C8F-D59785EBA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079" y="61951"/>
          <a:ext cx="206488" cy="20961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26391</xdr:colOff>
      <xdr:row>19</xdr:row>
      <xdr:rowOff>34955</xdr:rowOff>
    </xdr:from>
    <xdr:to>
      <xdr:col>13</xdr:col>
      <xdr:colOff>302934</xdr:colOff>
      <xdr:row>20</xdr:row>
      <xdr:rowOff>338942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E4C03530-0393-D64F-96D1-B1D7C6841121}"/>
            </a:ext>
          </a:extLst>
        </xdr:cNvPr>
        <xdr:cNvSpPr/>
      </xdr:nvSpPr>
      <xdr:spPr>
        <a:xfrm>
          <a:off x="6160841" y="3576973"/>
          <a:ext cx="276543" cy="671006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29130</xdr:colOff>
      <xdr:row>21</xdr:row>
      <xdr:rowOff>29130</xdr:rowOff>
    </xdr:from>
    <xdr:to>
      <xdr:col>13</xdr:col>
      <xdr:colOff>305673</xdr:colOff>
      <xdr:row>22</xdr:row>
      <xdr:rowOff>333118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4307BD30-B89E-7849-BF43-009B3966B038}"/>
            </a:ext>
          </a:extLst>
        </xdr:cNvPr>
        <xdr:cNvSpPr/>
      </xdr:nvSpPr>
      <xdr:spPr>
        <a:xfrm>
          <a:off x="6163580" y="4305185"/>
          <a:ext cx="276543" cy="671006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26391</xdr:colOff>
      <xdr:row>23</xdr:row>
      <xdr:rowOff>34954</xdr:rowOff>
    </xdr:from>
    <xdr:to>
      <xdr:col>13</xdr:col>
      <xdr:colOff>302934</xdr:colOff>
      <xdr:row>24</xdr:row>
      <xdr:rowOff>338942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CDBFF939-0A3A-C541-B619-40308D0C9A65}"/>
            </a:ext>
          </a:extLst>
        </xdr:cNvPr>
        <xdr:cNvSpPr/>
      </xdr:nvSpPr>
      <xdr:spPr>
        <a:xfrm>
          <a:off x="6160841" y="5045046"/>
          <a:ext cx="276543" cy="671006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29130</xdr:colOff>
      <xdr:row>25</xdr:row>
      <xdr:rowOff>29130</xdr:rowOff>
    </xdr:from>
    <xdr:to>
      <xdr:col>13</xdr:col>
      <xdr:colOff>305673</xdr:colOff>
      <xdr:row>26</xdr:row>
      <xdr:rowOff>333117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691FAF70-BCD6-5B4B-B949-9389DA8A7129}"/>
            </a:ext>
          </a:extLst>
        </xdr:cNvPr>
        <xdr:cNvSpPr/>
      </xdr:nvSpPr>
      <xdr:spPr>
        <a:xfrm>
          <a:off x="6163580" y="5773258"/>
          <a:ext cx="276543" cy="671006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26391</xdr:colOff>
      <xdr:row>27</xdr:row>
      <xdr:rowOff>34955</xdr:rowOff>
    </xdr:from>
    <xdr:to>
      <xdr:col>13</xdr:col>
      <xdr:colOff>302934</xdr:colOff>
      <xdr:row>28</xdr:row>
      <xdr:rowOff>338943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B3978951-B2AF-504C-AAE9-8B931F4D67C9}"/>
            </a:ext>
          </a:extLst>
        </xdr:cNvPr>
        <xdr:cNvSpPr/>
      </xdr:nvSpPr>
      <xdr:spPr>
        <a:xfrm>
          <a:off x="6160841" y="6513120"/>
          <a:ext cx="276543" cy="671006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29130</xdr:colOff>
      <xdr:row>29</xdr:row>
      <xdr:rowOff>29130</xdr:rowOff>
    </xdr:from>
    <xdr:to>
      <xdr:col>13</xdr:col>
      <xdr:colOff>305673</xdr:colOff>
      <xdr:row>30</xdr:row>
      <xdr:rowOff>333118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E1D44C9D-80C0-E742-82F8-4EB41E29F4E3}"/>
            </a:ext>
          </a:extLst>
        </xdr:cNvPr>
        <xdr:cNvSpPr/>
      </xdr:nvSpPr>
      <xdr:spPr>
        <a:xfrm>
          <a:off x="6163580" y="7241332"/>
          <a:ext cx="276543" cy="671006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26391</xdr:colOff>
      <xdr:row>31</xdr:row>
      <xdr:rowOff>34954</xdr:rowOff>
    </xdr:from>
    <xdr:to>
      <xdr:col>13</xdr:col>
      <xdr:colOff>302934</xdr:colOff>
      <xdr:row>32</xdr:row>
      <xdr:rowOff>338942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1577858B-ECCA-004C-A25D-8A81F57F779F}"/>
            </a:ext>
          </a:extLst>
        </xdr:cNvPr>
        <xdr:cNvSpPr/>
      </xdr:nvSpPr>
      <xdr:spPr>
        <a:xfrm>
          <a:off x="6160841" y="7981193"/>
          <a:ext cx="276543" cy="671006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29130</xdr:colOff>
      <xdr:row>33</xdr:row>
      <xdr:rowOff>29130</xdr:rowOff>
    </xdr:from>
    <xdr:to>
      <xdr:col>13</xdr:col>
      <xdr:colOff>305673</xdr:colOff>
      <xdr:row>34</xdr:row>
      <xdr:rowOff>333117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F5C20F90-508C-BB49-8639-403CEE782033}"/>
            </a:ext>
          </a:extLst>
        </xdr:cNvPr>
        <xdr:cNvSpPr/>
      </xdr:nvSpPr>
      <xdr:spPr>
        <a:xfrm>
          <a:off x="6163580" y="8709405"/>
          <a:ext cx="276543" cy="671006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26391</xdr:colOff>
      <xdr:row>35</xdr:row>
      <xdr:rowOff>34955</xdr:rowOff>
    </xdr:from>
    <xdr:to>
      <xdr:col>13</xdr:col>
      <xdr:colOff>302934</xdr:colOff>
      <xdr:row>36</xdr:row>
      <xdr:rowOff>338943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199895FD-D0A2-AE47-A0B1-A149B8DFF0D4}"/>
            </a:ext>
          </a:extLst>
        </xdr:cNvPr>
        <xdr:cNvSpPr/>
      </xdr:nvSpPr>
      <xdr:spPr>
        <a:xfrm>
          <a:off x="6160841" y="9449267"/>
          <a:ext cx="276543" cy="671006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29130</xdr:colOff>
      <xdr:row>37</xdr:row>
      <xdr:rowOff>29130</xdr:rowOff>
    </xdr:from>
    <xdr:to>
      <xdr:col>13</xdr:col>
      <xdr:colOff>305673</xdr:colOff>
      <xdr:row>38</xdr:row>
      <xdr:rowOff>333118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9A9C118A-4259-0442-BFD1-2CF54F159097}"/>
            </a:ext>
          </a:extLst>
        </xdr:cNvPr>
        <xdr:cNvSpPr/>
      </xdr:nvSpPr>
      <xdr:spPr>
        <a:xfrm>
          <a:off x="6163580" y="10177479"/>
          <a:ext cx="276543" cy="671006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43279</xdr:colOff>
      <xdr:row>0</xdr:row>
      <xdr:rowOff>61951</xdr:rowOff>
    </xdr:from>
    <xdr:to>
      <xdr:col>4</xdr:col>
      <xdr:colOff>71967</xdr:colOff>
      <xdr:row>0</xdr:row>
      <xdr:rowOff>271563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9523309-60B9-5541-A7C4-C5C4A8242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079" y="61951"/>
          <a:ext cx="208604" cy="2096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43279</xdr:colOff>
      <xdr:row>0</xdr:row>
      <xdr:rowOff>61951</xdr:rowOff>
    </xdr:from>
    <xdr:to>
      <xdr:col>2</xdr:col>
      <xdr:colOff>71967</xdr:colOff>
      <xdr:row>0</xdr:row>
      <xdr:rowOff>271563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F1BA4C10-79DF-CD46-BD3C-01543EE72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079" y="61951"/>
          <a:ext cx="208604" cy="20961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26391</xdr:colOff>
      <xdr:row>19</xdr:row>
      <xdr:rowOff>34955</xdr:rowOff>
    </xdr:from>
    <xdr:to>
      <xdr:col>13</xdr:col>
      <xdr:colOff>302934</xdr:colOff>
      <xdr:row>20</xdr:row>
      <xdr:rowOff>338942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385D59FF-6F9E-F545-8F45-F669293E0D0B}"/>
            </a:ext>
          </a:extLst>
        </xdr:cNvPr>
        <xdr:cNvSpPr/>
      </xdr:nvSpPr>
      <xdr:spPr>
        <a:xfrm>
          <a:off x="5512791" y="4225955"/>
          <a:ext cx="276543" cy="672287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29130</xdr:colOff>
      <xdr:row>21</xdr:row>
      <xdr:rowOff>29130</xdr:rowOff>
    </xdr:from>
    <xdr:to>
      <xdr:col>13</xdr:col>
      <xdr:colOff>305673</xdr:colOff>
      <xdr:row>22</xdr:row>
      <xdr:rowOff>333118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99A4028A-E5FE-AD4F-A63D-652703E9011F}"/>
            </a:ext>
          </a:extLst>
        </xdr:cNvPr>
        <xdr:cNvSpPr/>
      </xdr:nvSpPr>
      <xdr:spPr>
        <a:xfrm>
          <a:off x="5515530" y="4956730"/>
          <a:ext cx="276543" cy="672288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26391</xdr:colOff>
      <xdr:row>23</xdr:row>
      <xdr:rowOff>34954</xdr:rowOff>
    </xdr:from>
    <xdr:to>
      <xdr:col>13</xdr:col>
      <xdr:colOff>302934</xdr:colOff>
      <xdr:row>24</xdr:row>
      <xdr:rowOff>338942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C79CDF3C-37B9-2F4C-9F85-C7E6BE39617A}"/>
            </a:ext>
          </a:extLst>
        </xdr:cNvPr>
        <xdr:cNvSpPr/>
      </xdr:nvSpPr>
      <xdr:spPr>
        <a:xfrm>
          <a:off x="5512791" y="5699154"/>
          <a:ext cx="276543" cy="672288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29130</xdr:colOff>
      <xdr:row>25</xdr:row>
      <xdr:rowOff>29130</xdr:rowOff>
    </xdr:from>
    <xdr:to>
      <xdr:col>13</xdr:col>
      <xdr:colOff>305673</xdr:colOff>
      <xdr:row>26</xdr:row>
      <xdr:rowOff>333117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52C9492D-6601-E947-8BCC-53A84F5AAA24}"/>
            </a:ext>
          </a:extLst>
        </xdr:cNvPr>
        <xdr:cNvSpPr/>
      </xdr:nvSpPr>
      <xdr:spPr>
        <a:xfrm>
          <a:off x="5515530" y="6429930"/>
          <a:ext cx="276543" cy="672287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26391</xdr:colOff>
      <xdr:row>27</xdr:row>
      <xdr:rowOff>34955</xdr:rowOff>
    </xdr:from>
    <xdr:to>
      <xdr:col>13</xdr:col>
      <xdr:colOff>302934</xdr:colOff>
      <xdr:row>28</xdr:row>
      <xdr:rowOff>338943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2C3C06E5-94E1-A842-B57F-1AC21A448E61}"/>
            </a:ext>
          </a:extLst>
        </xdr:cNvPr>
        <xdr:cNvSpPr/>
      </xdr:nvSpPr>
      <xdr:spPr>
        <a:xfrm>
          <a:off x="5512791" y="7172355"/>
          <a:ext cx="276543" cy="672288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29130</xdr:colOff>
      <xdr:row>29</xdr:row>
      <xdr:rowOff>29130</xdr:rowOff>
    </xdr:from>
    <xdr:to>
      <xdr:col>13</xdr:col>
      <xdr:colOff>305673</xdr:colOff>
      <xdr:row>30</xdr:row>
      <xdr:rowOff>333118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AE43C15D-7B4E-2243-B97F-8D0822643B78}"/>
            </a:ext>
          </a:extLst>
        </xdr:cNvPr>
        <xdr:cNvSpPr/>
      </xdr:nvSpPr>
      <xdr:spPr>
        <a:xfrm>
          <a:off x="5515530" y="7903130"/>
          <a:ext cx="276543" cy="672288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26391</xdr:colOff>
      <xdr:row>31</xdr:row>
      <xdr:rowOff>34954</xdr:rowOff>
    </xdr:from>
    <xdr:to>
      <xdr:col>13</xdr:col>
      <xdr:colOff>302934</xdr:colOff>
      <xdr:row>32</xdr:row>
      <xdr:rowOff>338942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2B68A98B-92D3-9A48-8627-6A4B013F3671}"/>
            </a:ext>
          </a:extLst>
        </xdr:cNvPr>
        <xdr:cNvSpPr/>
      </xdr:nvSpPr>
      <xdr:spPr>
        <a:xfrm>
          <a:off x="5512791" y="8645554"/>
          <a:ext cx="276543" cy="672288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29130</xdr:colOff>
      <xdr:row>33</xdr:row>
      <xdr:rowOff>29130</xdr:rowOff>
    </xdr:from>
    <xdr:to>
      <xdr:col>13</xdr:col>
      <xdr:colOff>305673</xdr:colOff>
      <xdr:row>34</xdr:row>
      <xdr:rowOff>333117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680D271-A5D3-AD40-85EA-BAD3D1B0DF80}"/>
            </a:ext>
          </a:extLst>
        </xdr:cNvPr>
        <xdr:cNvSpPr/>
      </xdr:nvSpPr>
      <xdr:spPr>
        <a:xfrm>
          <a:off x="5515530" y="9376330"/>
          <a:ext cx="276543" cy="672287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26391</xdr:colOff>
      <xdr:row>35</xdr:row>
      <xdr:rowOff>34955</xdr:rowOff>
    </xdr:from>
    <xdr:to>
      <xdr:col>13</xdr:col>
      <xdr:colOff>302934</xdr:colOff>
      <xdr:row>36</xdr:row>
      <xdr:rowOff>338943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C02EE70-B46B-2349-835D-47A0E454DACB}"/>
            </a:ext>
          </a:extLst>
        </xdr:cNvPr>
        <xdr:cNvSpPr/>
      </xdr:nvSpPr>
      <xdr:spPr>
        <a:xfrm>
          <a:off x="5512791" y="10118755"/>
          <a:ext cx="276543" cy="672288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29130</xdr:colOff>
      <xdr:row>37</xdr:row>
      <xdr:rowOff>29130</xdr:rowOff>
    </xdr:from>
    <xdr:to>
      <xdr:col>13</xdr:col>
      <xdr:colOff>305673</xdr:colOff>
      <xdr:row>38</xdr:row>
      <xdr:rowOff>333118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21A84BD1-2DBD-2D4C-BEE7-5BBC7F1BBA16}"/>
            </a:ext>
          </a:extLst>
        </xdr:cNvPr>
        <xdr:cNvSpPr/>
      </xdr:nvSpPr>
      <xdr:spPr>
        <a:xfrm>
          <a:off x="5515530" y="10849530"/>
          <a:ext cx="276543" cy="672288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43279</xdr:colOff>
      <xdr:row>0</xdr:row>
      <xdr:rowOff>61951</xdr:rowOff>
    </xdr:from>
    <xdr:to>
      <xdr:col>4</xdr:col>
      <xdr:colOff>76585</xdr:colOff>
      <xdr:row>0</xdr:row>
      <xdr:rowOff>271563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A27A6F4-E0D4-2743-A461-1F4797295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079" y="61951"/>
          <a:ext cx="206488" cy="209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BF345-603F-7E43-A010-0C0AF752117D}">
  <sheetPr>
    <tabColor rgb="FFFF0000"/>
  </sheetPr>
  <dimension ref="B1:G37"/>
  <sheetViews>
    <sheetView showGridLines="0" showRowColHeaders="0" tabSelected="1" zoomScaleNormal="100" workbookViewId="0">
      <pane ySplit="5" topLeftCell="A6" activePane="bottomLeft" state="frozen"/>
      <selection pane="bottomLeft" activeCell="A6" sqref="A6"/>
    </sheetView>
  </sheetViews>
  <sheetFormatPr baseColWidth="10" defaultRowHeight="15"/>
  <cols>
    <col min="1" max="1" width="2.33203125" style="3" customWidth="1"/>
    <col min="2" max="2" width="13.33203125" style="3" customWidth="1"/>
    <col min="3" max="3" width="2" style="3" customWidth="1"/>
    <col min="4" max="4" width="19.83203125" style="3" customWidth="1"/>
    <col min="5" max="5" width="2.5" style="3" customWidth="1"/>
    <col min="6" max="6" width="8.6640625" style="3" customWidth="1"/>
    <col min="7" max="16384" width="10.83203125" style="3"/>
  </cols>
  <sheetData>
    <row r="1" spans="2:4" s="51" customFormat="1" ht="32" customHeight="1">
      <c r="B1" s="50" t="s">
        <v>72</v>
      </c>
    </row>
    <row r="2" spans="2:4" s="51" customFormat="1" ht="6" customHeight="1"/>
    <row r="3" spans="2:4" s="1" customFormat="1" ht="30" customHeight="1">
      <c r="B3" s="45" t="str">
        <f>基本情報!B20</f>
        <v>第70回 北九州吹奏楽コンクール</v>
      </c>
    </row>
    <row r="4" spans="2:4" s="49" customFormat="1" ht="3" customHeight="1"/>
    <row r="5" spans="2:4" s="1" customFormat="1" ht="45" customHeight="1">
      <c r="B5" s="42" t="s">
        <v>83</v>
      </c>
    </row>
    <row r="8" spans="2:4" s="152" customFormat="1" ht="22">
      <c r="B8" s="162" t="s">
        <v>171</v>
      </c>
      <c r="D8" s="163" t="s">
        <v>202</v>
      </c>
    </row>
    <row r="9" spans="2:4" s="152" customFormat="1" ht="22">
      <c r="B9" s="162"/>
      <c r="D9" s="163" t="s">
        <v>242</v>
      </c>
    </row>
    <row r="10" spans="2:4" s="152" customFormat="1" ht="22">
      <c r="B10" s="162"/>
      <c r="D10" s="163" t="s">
        <v>203</v>
      </c>
    </row>
    <row r="13" spans="2:4" ht="17">
      <c r="B13" s="43" t="s">
        <v>69</v>
      </c>
      <c r="D13" s="4" t="s">
        <v>174</v>
      </c>
    </row>
    <row r="14" spans="2:4" ht="17">
      <c r="D14" s="4"/>
    </row>
    <row r="15" spans="2:4" ht="17">
      <c r="D15" s="4" t="s">
        <v>175</v>
      </c>
    </row>
    <row r="16" spans="2:4" ht="17">
      <c r="D16" s="4"/>
    </row>
    <row r="17" spans="2:7" ht="17">
      <c r="D17" s="164" t="s">
        <v>204</v>
      </c>
    </row>
    <row r="18" spans="2:7" ht="17">
      <c r="D18" s="4"/>
    </row>
    <row r="19" spans="2:7" ht="20" customHeight="1">
      <c r="D19" s="158" t="s">
        <v>96</v>
      </c>
      <c r="F19" s="3" t="s">
        <v>176</v>
      </c>
    </row>
    <row r="21" spans="2:7" ht="20" customHeight="1">
      <c r="D21" s="157" t="s">
        <v>117</v>
      </c>
      <c r="F21" s="3" t="s">
        <v>177</v>
      </c>
    </row>
    <row r="22" spans="2:7" ht="17">
      <c r="D22" s="4"/>
    </row>
    <row r="23" spans="2:7" ht="17">
      <c r="D23" s="4"/>
    </row>
    <row r="24" spans="2:7" ht="17">
      <c r="B24" s="160" t="s">
        <v>70</v>
      </c>
      <c r="D24" s="4" t="s">
        <v>186</v>
      </c>
    </row>
    <row r="25" spans="2:7" ht="17">
      <c r="D25" s="4"/>
    </row>
    <row r="26" spans="2:7" ht="20" customHeight="1">
      <c r="D26" s="159" t="s">
        <v>178</v>
      </c>
      <c r="F26" s="3" t="s">
        <v>181</v>
      </c>
      <c r="G26" s="3" t="s">
        <v>182</v>
      </c>
    </row>
    <row r="27" spans="2:7" ht="17">
      <c r="D27" s="4"/>
    </row>
    <row r="28" spans="2:7" ht="20" customHeight="1">
      <c r="D28" s="159" t="s">
        <v>179</v>
      </c>
      <c r="F28" s="3" t="s">
        <v>180</v>
      </c>
      <c r="G28" s="3" t="s">
        <v>183</v>
      </c>
    </row>
    <row r="29" spans="2:7" ht="17">
      <c r="D29" s="4"/>
    </row>
    <row r="30" spans="2:7" ht="20" customHeight="1">
      <c r="D30" s="159" t="s">
        <v>142</v>
      </c>
      <c r="F30" s="3" t="s">
        <v>180</v>
      </c>
    </row>
    <row r="31" spans="2:7" ht="17">
      <c r="D31" s="4"/>
    </row>
    <row r="32" spans="2:7" ht="17">
      <c r="D32" s="4"/>
    </row>
    <row r="33" spans="2:4" ht="17">
      <c r="D33" s="4"/>
    </row>
    <row r="34" spans="2:4" ht="17">
      <c r="B34" s="44" t="s">
        <v>71</v>
      </c>
      <c r="D34" s="4" t="s">
        <v>184</v>
      </c>
    </row>
    <row r="35" spans="2:4" ht="17">
      <c r="D35" s="4"/>
    </row>
    <row r="36" spans="2:4" ht="17">
      <c r="D36" s="4" t="s">
        <v>185</v>
      </c>
    </row>
    <row r="37" spans="2:4" ht="17">
      <c r="D37" s="4"/>
    </row>
  </sheetData>
  <sheetProtection algorithmName="SHA-512" hashValue="xwqpjS08HrsrWX1W5GJ8+4jHjUqn3j36J7mAx3435W9aonNmRYmNPImBM2RLxk8rhFSjuiCywJUl9RulwsUa1w==" saltValue="YHS6/91sM4B1XDPOFrwRCA==" spinCount="100000" sheet="1" objects="1" scenarios="1" selectLockedCells="1"/>
  <phoneticPr fontId="6"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D6C1D-D842-E543-A03E-DC25A869FE5B}">
  <dimension ref="A1:L2"/>
  <sheetViews>
    <sheetView zoomScaleNormal="100" workbookViewId="0">
      <selection activeCell="M3" sqref="M3"/>
    </sheetView>
  </sheetViews>
  <sheetFormatPr baseColWidth="10" defaultRowHeight="15"/>
  <cols>
    <col min="1" max="1" width="8" bestFit="1" customWidth="1"/>
    <col min="2" max="2" width="14.1640625" bestFit="1" customWidth="1"/>
    <col min="5" max="5" width="14.1640625" bestFit="1" customWidth="1"/>
    <col min="6" max="6" width="11.1640625" bestFit="1" customWidth="1"/>
    <col min="7" max="7" width="29" bestFit="1" customWidth="1"/>
    <col min="8" max="8" width="59.5" bestFit="1" customWidth="1"/>
  </cols>
  <sheetData>
    <row r="1" spans="1:12">
      <c r="A1" t="s">
        <v>148</v>
      </c>
      <c r="B1" t="s">
        <v>143</v>
      </c>
      <c r="C1" t="s">
        <v>245</v>
      </c>
      <c r="D1" t="s">
        <v>246</v>
      </c>
      <c r="E1" t="s">
        <v>244</v>
      </c>
      <c r="F1" t="s">
        <v>249</v>
      </c>
      <c r="G1" t="s">
        <v>77</v>
      </c>
      <c r="H1" t="s">
        <v>80</v>
      </c>
      <c r="I1" t="s">
        <v>247</v>
      </c>
      <c r="J1" t="s">
        <v>248</v>
      </c>
      <c r="K1" t="s">
        <v>254</v>
      </c>
      <c r="L1" t="s">
        <v>133</v>
      </c>
    </row>
    <row r="2" spans="1:12">
      <c r="B2">
        <f>団体情報!D9</f>
        <v>0</v>
      </c>
      <c r="C2">
        <f>団体情報!D19</f>
        <v>0</v>
      </c>
      <c r="D2">
        <f>団体情報!D20</f>
        <v>0</v>
      </c>
      <c r="E2" s="194">
        <f>団体情報!D18</f>
        <v>0</v>
      </c>
      <c r="F2" t="e">
        <f>LOOKUP(演奏情報!E6,基本情報!$M$3:$M$6,基本情報!$L$3:$L$6)</f>
        <v>#N/A</v>
      </c>
      <c r="G2" t="e">
        <f>LOOKUP(演奏情報!E6,基本情報!$M$3:$M$6,基本情報!$N$3:$N$6)</f>
        <v>#N/A</v>
      </c>
      <c r="H2">
        <f>演奏情報!E8</f>
        <v>0</v>
      </c>
      <c r="I2">
        <f>演奏情報!E17</f>
        <v>0</v>
      </c>
      <c r="J2">
        <f>演奏情報!E19</f>
        <v>0</v>
      </c>
      <c r="K2" t="str">
        <f>演奏情報!E25</f>
        <v>選択してください</v>
      </c>
      <c r="L2" t="str">
        <f>演奏情報!E24</f>
        <v>選択してください</v>
      </c>
    </row>
  </sheetData>
  <phoneticPr fontId="6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1BA6E-496C-1F4E-9021-1E63FBF0520C}">
  <sheetPr>
    <tabColor rgb="FFFFFF00"/>
  </sheetPr>
  <dimension ref="B1:P24"/>
  <sheetViews>
    <sheetView showGridLines="0" showRowColHeaders="0" zoomScale="110" zoomScaleNormal="110" workbookViewId="0">
      <pane ySplit="4" topLeftCell="A5" activePane="bottomLeft" state="frozen"/>
      <selection pane="bottomLeft" activeCell="D6" sqref="D6:F6"/>
    </sheetView>
  </sheetViews>
  <sheetFormatPr baseColWidth="10" defaultRowHeight="15"/>
  <cols>
    <col min="1" max="1" width="2.33203125" customWidth="1"/>
    <col min="2" max="2" width="9.33203125" customWidth="1"/>
    <col min="3" max="3" width="12.6640625" customWidth="1"/>
    <col min="4" max="4" width="7.33203125" customWidth="1"/>
    <col min="5" max="5" width="4" bestFit="1" customWidth="1"/>
    <col min="6" max="6" width="7.33203125" customWidth="1"/>
    <col min="7" max="7" width="4" customWidth="1"/>
    <col min="8" max="8" width="7.33203125" customWidth="1"/>
    <col min="11" max="11" width="18.6640625" customWidth="1"/>
    <col min="13" max="13" width="16.1640625" bestFit="1" customWidth="1"/>
  </cols>
  <sheetData>
    <row r="1" spans="2:13" s="51" customFormat="1" ht="24" customHeight="1">
      <c r="B1" s="54" t="s">
        <v>72</v>
      </c>
    </row>
    <row r="2" spans="2:13" s="1" customFormat="1" ht="22">
      <c r="B2" s="2" t="str">
        <f>基本情報!B20</f>
        <v>第70回 北九州吹奏楽コンクール</v>
      </c>
    </row>
    <row r="3" spans="2:13" s="49" customFormat="1" ht="3" customHeight="1"/>
    <row r="4" spans="2:13" s="1" customFormat="1" ht="24">
      <c r="B4" s="52" t="s">
        <v>119</v>
      </c>
      <c r="M4" s="87" t="s">
        <v>120</v>
      </c>
    </row>
    <row r="5" spans="2:13" ht="16" thickBot="1"/>
    <row r="6" spans="2:13" ht="24" customHeight="1" thickBot="1">
      <c r="B6" s="62" t="s">
        <v>104</v>
      </c>
      <c r="C6" s="63"/>
      <c r="D6" s="198" t="s">
        <v>96</v>
      </c>
      <c r="E6" s="198"/>
      <c r="F6" s="199"/>
      <c r="M6" t="s">
        <v>118</v>
      </c>
    </row>
    <row r="7" spans="2:13" ht="24" customHeight="1" thickBot="1">
      <c r="B7" s="68" t="s">
        <v>82</v>
      </c>
      <c r="C7" s="69"/>
      <c r="D7" s="200" t="s">
        <v>96</v>
      </c>
      <c r="E7" s="200"/>
      <c r="F7" s="201"/>
      <c r="M7" s="85" t="s">
        <v>96</v>
      </c>
    </row>
    <row r="8" spans="2:13" ht="24" customHeight="1" thickBot="1">
      <c r="B8" s="195" t="s">
        <v>105</v>
      </c>
      <c r="C8" s="58" t="s">
        <v>85</v>
      </c>
      <c r="D8" s="210"/>
      <c r="E8" s="210"/>
      <c r="F8" s="210"/>
      <c r="G8" s="210"/>
      <c r="H8" s="210"/>
      <c r="I8" s="210"/>
      <c r="J8" s="210"/>
      <c r="K8" s="211"/>
      <c r="M8" s="86" t="s">
        <v>117</v>
      </c>
    </row>
    <row r="9" spans="2:13" ht="24" customHeight="1" thickBot="1">
      <c r="B9" s="196"/>
      <c r="C9" s="167" t="s">
        <v>143</v>
      </c>
      <c r="D9" s="212"/>
      <c r="E9" s="212"/>
      <c r="F9" s="212"/>
      <c r="G9" s="212"/>
      <c r="H9" s="212"/>
      <c r="I9" s="213"/>
      <c r="J9" s="213"/>
      <c r="K9" s="214"/>
    </row>
    <row r="10" spans="2:13" ht="24" customHeight="1" thickBot="1">
      <c r="B10" s="197"/>
      <c r="C10" s="72" t="s">
        <v>106</v>
      </c>
      <c r="D10" s="215"/>
      <c r="E10" s="215"/>
      <c r="F10" s="215"/>
      <c r="G10" s="215"/>
      <c r="H10" s="216"/>
      <c r="I10" s="75" t="s">
        <v>214</v>
      </c>
    </row>
    <row r="11" spans="2:13" ht="24" customHeight="1" thickBot="1">
      <c r="B11" s="202" t="s">
        <v>102</v>
      </c>
      <c r="C11" s="70" t="s">
        <v>86</v>
      </c>
      <c r="D11" s="71"/>
      <c r="E11" s="55" t="s">
        <v>100</v>
      </c>
      <c r="F11" s="76"/>
      <c r="G11" s="78"/>
      <c r="H11" s="73"/>
      <c r="I11" s="73"/>
      <c r="J11" s="73"/>
      <c r="K11" s="73"/>
    </row>
    <row r="12" spans="2:13" ht="24" customHeight="1" thickBot="1">
      <c r="B12" s="203"/>
      <c r="C12" s="53" t="s">
        <v>87</v>
      </c>
      <c r="D12" s="223"/>
      <c r="E12" s="223"/>
      <c r="F12" s="223"/>
      <c r="G12" s="224"/>
      <c r="H12" s="224"/>
      <c r="I12" s="225"/>
      <c r="J12" s="225"/>
      <c r="K12" s="226"/>
    </row>
    <row r="13" spans="2:13" ht="24" customHeight="1" thickBot="1">
      <c r="B13" s="203"/>
      <c r="C13" s="53" t="s">
        <v>88</v>
      </c>
      <c r="D13" s="56"/>
      <c r="E13" s="82" t="s">
        <v>100</v>
      </c>
      <c r="F13" s="56"/>
      <c r="G13" s="82" t="s">
        <v>100</v>
      </c>
      <c r="H13" s="77"/>
      <c r="I13" s="79"/>
      <c r="J13" s="74"/>
      <c r="K13" s="74"/>
    </row>
    <row r="14" spans="2:13" ht="24" hidden="1" customHeight="1" thickBot="1">
      <c r="B14" s="204"/>
      <c r="C14" s="64" t="s">
        <v>89</v>
      </c>
      <c r="D14" s="80"/>
      <c r="E14" s="55" t="s">
        <v>100</v>
      </c>
      <c r="F14" s="80"/>
      <c r="G14" s="55" t="s">
        <v>100</v>
      </c>
      <c r="H14" s="81"/>
    </row>
    <row r="15" spans="2:13" ht="24" customHeight="1">
      <c r="B15" s="195" t="s">
        <v>98</v>
      </c>
      <c r="C15" s="58" t="s">
        <v>107</v>
      </c>
      <c r="D15" s="227"/>
      <c r="E15" s="227"/>
      <c r="F15" s="227"/>
      <c r="G15" s="227"/>
      <c r="H15" s="228"/>
    </row>
    <row r="16" spans="2:13" ht="24" customHeight="1" thickBot="1">
      <c r="B16" s="197"/>
      <c r="C16" s="59" t="s">
        <v>99</v>
      </c>
      <c r="D16" s="65"/>
      <c r="E16" s="66" t="s">
        <v>100</v>
      </c>
      <c r="F16" s="65"/>
      <c r="G16" s="66" t="s">
        <v>100</v>
      </c>
      <c r="H16" s="67"/>
      <c r="I16" s="170" t="s">
        <v>213</v>
      </c>
    </row>
    <row r="17" spans="2:16" ht="24" customHeight="1">
      <c r="B17" s="195" t="s">
        <v>90</v>
      </c>
      <c r="C17" s="58" t="s">
        <v>85</v>
      </c>
      <c r="D17" s="205"/>
      <c r="E17" s="206"/>
      <c r="F17" s="206"/>
      <c r="G17" s="206"/>
      <c r="H17" s="207"/>
    </row>
    <row r="18" spans="2:16" ht="24" customHeight="1" thickBot="1">
      <c r="B18" s="197"/>
      <c r="C18" s="168" t="s">
        <v>91</v>
      </c>
      <c r="D18" s="208"/>
      <c r="E18" s="208"/>
      <c r="F18" s="208"/>
      <c r="G18" s="208"/>
      <c r="H18" s="209"/>
      <c r="I18" s="171" t="s">
        <v>241</v>
      </c>
    </row>
    <row r="19" spans="2:16" ht="24" customHeight="1">
      <c r="B19" s="229" t="s">
        <v>103</v>
      </c>
      <c r="C19" s="60" t="s">
        <v>92</v>
      </c>
      <c r="D19" s="61"/>
      <c r="E19" t="s">
        <v>101</v>
      </c>
      <c r="L19" s="165" t="s">
        <v>171</v>
      </c>
      <c r="M19" s="166" t="s">
        <v>215</v>
      </c>
    </row>
    <row r="20" spans="2:16" ht="24" customHeight="1" thickBot="1">
      <c r="B20" s="230"/>
      <c r="C20" s="168" t="s">
        <v>216</v>
      </c>
      <c r="D20" s="172"/>
      <c r="E20" t="s">
        <v>101</v>
      </c>
      <c r="L20" s="3"/>
      <c r="M20" s="166" t="s">
        <v>236</v>
      </c>
      <c r="O20" s="3"/>
      <c r="P20" s="3"/>
    </row>
    <row r="21" spans="2:16" ht="24" customHeight="1" thickBot="1">
      <c r="B21" s="217" t="s">
        <v>115</v>
      </c>
      <c r="C21" s="218"/>
      <c r="D21" s="198" t="s">
        <v>96</v>
      </c>
      <c r="E21" s="198"/>
      <c r="F21" s="199"/>
      <c r="M21" s="166" t="s">
        <v>205</v>
      </c>
      <c r="O21" s="3"/>
    </row>
    <row r="22" spans="2:16" ht="20" thickBot="1">
      <c r="M22" s="166" t="s">
        <v>233</v>
      </c>
    </row>
    <row r="23" spans="2:16" ht="34" customHeight="1">
      <c r="B23" s="221" t="s">
        <v>116</v>
      </c>
      <c r="C23" s="222"/>
      <c r="D23" s="222"/>
      <c r="E23" s="222"/>
      <c r="F23" s="222"/>
      <c r="G23" s="222"/>
      <c r="H23" s="222"/>
      <c r="I23" s="222"/>
      <c r="J23" s="222"/>
      <c r="K23" s="83" t="s">
        <v>96</v>
      </c>
    </row>
    <row r="24" spans="2:16" ht="34" customHeight="1" thickBot="1">
      <c r="B24" s="219" t="s">
        <v>193</v>
      </c>
      <c r="C24" s="220"/>
      <c r="D24" s="220"/>
      <c r="E24" s="220"/>
      <c r="F24" s="220"/>
      <c r="G24" s="220"/>
      <c r="H24" s="220"/>
      <c r="I24" s="220"/>
      <c r="J24" s="220"/>
      <c r="K24" s="84" t="s">
        <v>96</v>
      </c>
    </row>
  </sheetData>
  <sheetProtection algorithmName="SHA-512" hashValue="EtAQbnMV90qfETN8G+XmxHVepFkp9NNk6pqHrZIFUU0eaV8RuUXDnGvFo6nBBjgVfOX6SB2eX4umyPJL2H/IJw==" saltValue="xkIDKraVN5IcW2YZ5sRSqg==" spinCount="100000" sheet="1" objects="1" scenarios="1" selectLockedCells="1"/>
  <mergeCells count="18">
    <mergeCell ref="D21:F21"/>
    <mergeCell ref="B21:C21"/>
    <mergeCell ref="B24:J24"/>
    <mergeCell ref="B23:J23"/>
    <mergeCell ref="D12:K12"/>
    <mergeCell ref="D15:H15"/>
    <mergeCell ref="B19:B20"/>
    <mergeCell ref="B8:B10"/>
    <mergeCell ref="B15:B16"/>
    <mergeCell ref="B17:B18"/>
    <mergeCell ref="D6:F6"/>
    <mergeCell ref="D7:F7"/>
    <mergeCell ref="B11:B14"/>
    <mergeCell ref="D17:H17"/>
    <mergeCell ref="D18:H18"/>
    <mergeCell ref="D8:K8"/>
    <mergeCell ref="D9:K9"/>
    <mergeCell ref="D10:H10"/>
  </mergeCells>
  <phoneticPr fontId="6"/>
  <conditionalFormatting sqref="D6:F6">
    <cfRule type="expression" dxfId="15" priority="2">
      <formula>$D$6="選択してください"</formula>
    </cfRule>
  </conditionalFormatting>
  <conditionalFormatting sqref="D7:F7">
    <cfRule type="expression" dxfId="14" priority="1">
      <formula>$D$7="選択してください"</formula>
    </cfRule>
  </conditionalFormatting>
  <conditionalFormatting sqref="D21:F21">
    <cfRule type="expression" dxfId="13" priority="5">
      <formula>$D$21="選択してください"</formula>
    </cfRule>
  </conditionalFormatting>
  <conditionalFormatting sqref="K23">
    <cfRule type="expression" dxfId="12" priority="4">
      <formula>$K$23="選択してください"</formula>
    </cfRule>
  </conditionalFormatting>
  <conditionalFormatting sqref="K24">
    <cfRule type="expression" dxfId="11" priority="3">
      <formula>$K$24="選択してください"</formula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160F755D-29B0-6943-9FF3-C4BBE73DA6F6}">
          <x14:formula1>
            <xm:f>基本情報!$C$2:$C$4</xm:f>
          </x14:formula1>
          <xm:sqref>D6</xm:sqref>
        </x14:dataValidation>
        <x14:dataValidation type="list" errorStyle="warning" allowBlank="1" showInputMessage="1" showErrorMessage="1" xr:uid="{D18E95A6-EFCD-6B40-84FE-299C53CF1BCE}">
          <x14:formula1>
            <xm:f>基本情報!$D$2:$D$4</xm:f>
          </x14:formula1>
          <xm:sqref>D7</xm:sqref>
        </x14:dataValidation>
        <x14:dataValidation type="list" showInputMessage="1" showErrorMessage="1" xr:uid="{9E714431-AE5A-6B4E-BE2D-77FD4C85F78A}">
          <x14:formula1>
            <xm:f>基本情報!$G$2:$G$4</xm:f>
          </x14:formula1>
          <xm:sqref>D21:F21</xm:sqref>
        </x14:dataValidation>
        <x14:dataValidation type="list" showInputMessage="1" showErrorMessage="1" xr:uid="{15013D10-C27F-4A4D-8E23-90F6E72D7B81}">
          <x14:formula1>
            <xm:f>基本情報!$E$2:$E$4</xm:f>
          </x14:formula1>
          <xm:sqref>K23</xm:sqref>
        </x14:dataValidation>
        <x14:dataValidation type="list" showInputMessage="1" showErrorMessage="1" xr:uid="{36600947-FF04-954A-B3FF-01CDE043B44A}">
          <x14:formula1>
            <xm:f>基本情報!$F$2:$F$4</xm:f>
          </x14:formula1>
          <xm:sqref>K24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D3C5C-011D-094F-8D81-A5210FE7E8A2}">
  <sheetPr>
    <tabColor rgb="FFFFFF00"/>
  </sheetPr>
  <dimension ref="B1:M38"/>
  <sheetViews>
    <sheetView showGridLines="0" showRowColHeaders="0" zoomScale="110" zoomScaleNormal="110" workbookViewId="0">
      <pane ySplit="4" topLeftCell="A5" activePane="bottomLeft" state="frozen"/>
      <selection pane="bottomLeft" activeCell="E6" sqref="E6:F6"/>
    </sheetView>
  </sheetViews>
  <sheetFormatPr baseColWidth="10" defaultRowHeight="15"/>
  <cols>
    <col min="1" max="1" width="2.33203125" style="3" customWidth="1"/>
    <col min="2" max="2" width="9.33203125" style="3" customWidth="1"/>
    <col min="3" max="3" width="11.6640625" style="3" customWidth="1"/>
    <col min="4" max="4" width="9.33203125" style="3" bestFit="1" customWidth="1"/>
    <col min="5" max="5" width="36.6640625" style="3" customWidth="1"/>
    <col min="6" max="6" width="28.33203125" style="3" customWidth="1"/>
    <col min="7" max="7" width="10.83203125" style="3"/>
    <col min="8" max="8" width="4" style="3" customWidth="1"/>
    <col min="9" max="11" width="4" style="3" bestFit="1" customWidth="1"/>
    <col min="12" max="12" width="10.83203125" style="3"/>
    <col min="13" max="13" width="16.1640625" style="3" bestFit="1" customWidth="1"/>
    <col min="14" max="16384" width="10.83203125" style="3"/>
  </cols>
  <sheetData>
    <row r="1" spans="2:13" s="51" customFormat="1" ht="24" customHeight="1">
      <c r="B1" s="54" t="s">
        <v>72</v>
      </c>
    </row>
    <row r="2" spans="2:13" s="1" customFormat="1" ht="22">
      <c r="B2" s="2" t="str">
        <f>基本情報!B20</f>
        <v>第70回 北九州吹奏楽コンクール</v>
      </c>
    </row>
    <row r="3" spans="2:13" s="49" customFormat="1" ht="3" customHeight="1"/>
    <row r="4" spans="2:13" s="1" customFormat="1" ht="24">
      <c r="B4" s="52" t="s">
        <v>121</v>
      </c>
      <c r="M4" s="87" t="s">
        <v>140</v>
      </c>
    </row>
    <row r="5" spans="2:13" ht="16" thickBot="1"/>
    <row r="6" spans="2:13" ht="24" customHeight="1" thickBot="1">
      <c r="B6" s="217" t="s">
        <v>124</v>
      </c>
      <c r="C6" s="240"/>
      <c r="D6" s="218"/>
      <c r="E6" s="238" t="s">
        <v>81</v>
      </c>
      <c r="F6" s="239"/>
      <c r="G6" s="147" t="str">
        <f>IF(C28="A"," ← 課題曲を必ず選択してください"," ← 課題曲の選択不要")</f>
        <v xml:space="preserve"> ← 課題曲の選択不要</v>
      </c>
      <c r="M6" t="s">
        <v>118</v>
      </c>
    </row>
    <row r="7" spans="2:13" ht="24" customHeight="1" thickBot="1">
      <c r="B7" s="249" t="s">
        <v>80</v>
      </c>
      <c r="C7" s="243" t="s">
        <v>85</v>
      </c>
      <c r="D7" s="244"/>
      <c r="E7" s="235"/>
      <c r="F7" s="235"/>
      <c r="G7" s="99"/>
      <c r="H7" s="100"/>
      <c r="I7" s="100"/>
      <c r="J7" s="100"/>
      <c r="K7" s="101"/>
      <c r="M7" s="85" t="s">
        <v>96</v>
      </c>
    </row>
    <row r="8" spans="2:13" ht="24" customHeight="1" thickBot="1">
      <c r="B8" s="250"/>
      <c r="C8" s="245" t="s">
        <v>122</v>
      </c>
      <c r="D8" s="246"/>
      <c r="E8" s="259"/>
      <c r="F8" s="260"/>
      <c r="G8" s="90" t="s">
        <v>61</v>
      </c>
      <c r="H8" s="57"/>
      <c r="I8" s="90" t="s">
        <v>134</v>
      </c>
      <c r="J8" s="57"/>
      <c r="K8" s="102" t="s">
        <v>135</v>
      </c>
      <c r="M8" s="86" t="s">
        <v>117</v>
      </c>
    </row>
    <row r="9" spans="2:13" ht="24" customHeight="1">
      <c r="B9" s="251"/>
      <c r="C9" s="247" t="s">
        <v>123</v>
      </c>
      <c r="D9" s="248"/>
      <c r="E9" s="236"/>
      <c r="F9" s="236"/>
      <c r="G9" s="93"/>
      <c r="H9" s="91"/>
      <c r="I9" s="91"/>
      <c r="J9" s="91"/>
      <c r="K9" s="103"/>
    </row>
    <row r="10" spans="2:13" ht="24" customHeight="1">
      <c r="B10" s="251"/>
      <c r="C10" s="258" t="s">
        <v>126</v>
      </c>
      <c r="D10" s="88" t="s">
        <v>55</v>
      </c>
      <c r="E10" s="234"/>
      <c r="F10" s="234"/>
      <c r="G10" s="46" t="s">
        <v>61</v>
      </c>
      <c r="H10" s="57"/>
      <c r="I10" s="46" t="s">
        <v>134</v>
      </c>
      <c r="J10" s="57"/>
      <c r="K10" s="104" t="s">
        <v>135</v>
      </c>
    </row>
    <row r="11" spans="2:13" ht="24" customHeight="1">
      <c r="B11" s="251"/>
      <c r="C11" s="258"/>
      <c r="D11" s="88" t="s">
        <v>125</v>
      </c>
      <c r="E11" s="234"/>
      <c r="F11" s="234"/>
      <c r="G11" s="46" t="s">
        <v>61</v>
      </c>
      <c r="H11" s="57"/>
      <c r="I11" s="46" t="s">
        <v>134</v>
      </c>
      <c r="J11" s="57"/>
      <c r="K11" s="104" t="s">
        <v>135</v>
      </c>
    </row>
    <row r="12" spans="2:13" ht="24" customHeight="1">
      <c r="B12" s="251"/>
      <c r="C12" s="258"/>
      <c r="D12" s="88" t="s">
        <v>57</v>
      </c>
      <c r="E12" s="234"/>
      <c r="F12" s="234"/>
      <c r="G12" s="46" t="s">
        <v>61</v>
      </c>
      <c r="H12" s="57"/>
      <c r="I12" s="46" t="s">
        <v>134</v>
      </c>
      <c r="J12" s="57"/>
      <c r="K12" s="104" t="s">
        <v>135</v>
      </c>
    </row>
    <row r="13" spans="2:13" ht="24" customHeight="1">
      <c r="B13" s="251"/>
      <c r="C13" s="258"/>
      <c r="D13" s="88" t="s">
        <v>58</v>
      </c>
      <c r="E13" s="234"/>
      <c r="F13" s="234"/>
      <c r="G13" s="46" t="s">
        <v>61</v>
      </c>
      <c r="H13" s="57"/>
      <c r="I13" s="46" t="s">
        <v>134</v>
      </c>
      <c r="J13" s="57"/>
      <c r="K13" s="104" t="s">
        <v>135</v>
      </c>
    </row>
    <row r="14" spans="2:13" ht="24" customHeight="1">
      <c r="B14" s="251"/>
      <c r="C14" s="258"/>
      <c r="D14" s="88" t="s">
        <v>59</v>
      </c>
      <c r="E14" s="234"/>
      <c r="F14" s="234"/>
      <c r="G14" s="46" t="s">
        <v>61</v>
      </c>
      <c r="H14" s="57"/>
      <c r="I14" s="46" t="s">
        <v>134</v>
      </c>
      <c r="J14" s="57"/>
      <c r="K14" s="104" t="s">
        <v>135</v>
      </c>
    </row>
    <row r="15" spans="2:13" ht="24" customHeight="1" thickBot="1">
      <c r="B15" s="251"/>
      <c r="C15" s="258"/>
      <c r="D15" s="88" t="s">
        <v>60</v>
      </c>
      <c r="E15" s="234"/>
      <c r="F15" s="237"/>
      <c r="G15" s="47" t="s">
        <v>61</v>
      </c>
      <c r="H15" s="105"/>
      <c r="I15" s="47" t="s">
        <v>134</v>
      </c>
      <c r="J15" s="105"/>
      <c r="K15" s="106" t="s">
        <v>135</v>
      </c>
    </row>
    <row r="16" spans="2:13" ht="24" customHeight="1">
      <c r="B16" s="251"/>
      <c r="C16" s="253" t="s">
        <v>127</v>
      </c>
      <c r="D16" s="173" t="s">
        <v>85</v>
      </c>
      <c r="E16" s="95"/>
      <c r="F16" s="96"/>
    </row>
    <row r="17" spans="2:8" ht="24" customHeight="1">
      <c r="B17" s="251"/>
      <c r="C17" s="254"/>
      <c r="D17" s="178" t="s">
        <v>122</v>
      </c>
      <c r="E17" s="179"/>
    </row>
    <row r="18" spans="2:8" ht="24" customHeight="1">
      <c r="B18" s="251"/>
      <c r="C18" s="255"/>
      <c r="D18" s="174" t="s">
        <v>123</v>
      </c>
      <c r="E18" s="180"/>
      <c r="F18" s="97"/>
    </row>
    <row r="19" spans="2:8" ht="24" customHeight="1">
      <c r="B19" s="251"/>
      <c r="C19" s="256" t="s">
        <v>128</v>
      </c>
      <c r="D19" s="178" t="s">
        <v>129</v>
      </c>
      <c r="E19" s="179"/>
    </row>
    <row r="20" spans="2:8" ht="24" customHeight="1">
      <c r="B20" s="251"/>
      <c r="C20" s="255"/>
      <c r="D20" s="175" t="s">
        <v>130</v>
      </c>
      <c r="E20" s="177"/>
      <c r="F20" s="97"/>
      <c r="G20" s="165" t="s">
        <v>171</v>
      </c>
      <c r="H20" s="166" t="s">
        <v>235</v>
      </c>
    </row>
    <row r="21" spans="2:8" ht="24" customHeight="1">
      <c r="B21" s="251"/>
      <c r="C21" s="253" t="s">
        <v>131</v>
      </c>
      <c r="D21" s="88" t="s">
        <v>122</v>
      </c>
      <c r="E21" s="94"/>
      <c r="F21" s="97"/>
      <c r="H21" s="166" t="s">
        <v>205</v>
      </c>
    </row>
    <row r="22" spans="2:8" ht="24" customHeight="1" thickBot="1">
      <c r="B22" s="251"/>
      <c r="C22" s="255"/>
      <c r="D22" s="88" t="s">
        <v>123</v>
      </c>
      <c r="E22" s="95"/>
      <c r="F22" s="98"/>
      <c r="H22" s="166" t="s">
        <v>234</v>
      </c>
    </row>
    <row r="23" spans="2:8" ht="24" customHeight="1" thickBot="1">
      <c r="B23" s="252"/>
      <c r="C23" s="256" t="s">
        <v>132</v>
      </c>
      <c r="D23" s="257"/>
      <c r="E23" s="241" t="s">
        <v>96</v>
      </c>
      <c r="F23" s="242"/>
    </row>
    <row r="24" spans="2:8" ht="24" customHeight="1" thickBot="1">
      <c r="B24" s="231" t="s">
        <v>133</v>
      </c>
      <c r="C24" s="232"/>
      <c r="D24" s="233"/>
      <c r="E24" s="89" t="s">
        <v>96</v>
      </c>
      <c r="F24" s="96"/>
    </row>
    <row r="25" spans="2:8" ht="24" customHeight="1" thickBot="1">
      <c r="B25" s="231" t="s">
        <v>206</v>
      </c>
      <c r="C25" s="232"/>
      <c r="D25" s="233"/>
      <c r="E25" s="89" t="s">
        <v>96</v>
      </c>
      <c r="F25" s="97"/>
    </row>
    <row r="28" spans="2:8" hidden="1">
      <c r="B28" s="3" t="s">
        <v>82</v>
      </c>
      <c r="C28" s="3" t="str">
        <f>IF(団体情報!D7="Aパート","A","B")</f>
        <v>B</v>
      </c>
    </row>
    <row r="29" spans="2:8" hidden="1">
      <c r="B29" s="3" t="s">
        <v>62</v>
      </c>
      <c r="D29" s="3" t="s">
        <v>54</v>
      </c>
    </row>
    <row r="30" spans="2:8" hidden="1">
      <c r="B30" s="3">
        <f>MAX(B31:B39)</f>
        <v>1</v>
      </c>
      <c r="E30" s="3" t="s">
        <v>66</v>
      </c>
      <c r="F30" s="3" t="s">
        <v>67</v>
      </c>
      <c r="G30" s="3" t="s">
        <v>68</v>
      </c>
      <c r="H30" s="3" t="s">
        <v>61</v>
      </c>
    </row>
    <row r="31" spans="2:8" hidden="1">
      <c r="B31" s="3">
        <f>COUNTIF($C$31:C31,"&lt;&gt;0")</f>
        <v>0</v>
      </c>
      <c r="C31" s="3">
        <f>IF(C28="A",1,0)</f>
        <v>0</v>
      </c>
      <c r="D31" s="3" t="s">
        <v>77</v>
      </c>
      <c r="E31" s="3" t="str">
        <f>IF(C28="A",IF(E6="Aパートは必ず選択してください","Aパートは必ず選択してください",VLOOKUP(E6,基本情報!$M$3:$P$6,2,FALSE)),"")</f>
        <v/>
      </c>
      <c r="F31" s="3" t="str">
        <f>IF(C28="A",VLOOKUP(E6,基本情報!$M$3:$P$6,3,FALSE),"")</f>
        <v/>
      </c>
      <c r="H31" s="3" t="str">
        <f>IF(C28="A",VLOOKUP(E6,基本情報!$M$3:$P$6,4,FALSE),"")</f>
        <v/>
      </c>
    </row>
    <row r="32" spans="2:8" hidden="1">
      <c r="B32" s="3">
        <f>COUNTIF($C$31:C32,"&lt;&gt;0")</f>
        <v>1</v>
      </c>
      <c r="C32" s="3">
        <f>IF(ISBLANK(E31),0,IF(SUM(C33:C38)=0,2,0))</f>
        <v>2</v>
      </c>
      <c r="D32" s="3" t="s">
        <v>80</v>
      </c>
      <c r="E32" s="3" t="str">
        <f>IF(ISBLANK(E8),"",E8)</f>
        <v/>
      </c>
      <c r="F32" s="3" t="str">
        <f>IF(ISBLANK($E$17),"",$E$17)</f>
        <v/>
      </c>
      <c r="G32" s="3" t="str">
        <f>IF(ISBLANK($E$19),"",$E$19)</f>
        <v/>
      </c>
      <c r="H32" s="3">
        <f>H8+IF(J8&gt;0,1,0)</f>
        <v>0</v>
      </c>
    </row>
    <row r="33" spans="2:8" hidden="1">
      <c r="B33" s="3">
        <f>COUNTIF($C$31:C33,"&lt;&gt;0")</f>
        <v>1</v>
      </c>
      <c r="C33" s="3">
        <f t="shared" ref="C33:C38" si="0">IF(E33="",0,2)</f>
        <v>0</v>
      </c>
      <c r="D33" s="3" t="s">
        <v>55</v>
      </c>
      <c r="E33" s="3" t="str">
        <f t="shared" ref="E33:E38" si="1">IF(ISBLANK(E10),"",E10)</f>
        <v/>
      </c>
      <c r="F33" s="3" t="str">
        <f t="shared" ref="F33:F38" si="2">IF(ISBLANK($E$17),"",$E$17)</f>
        <v/>
      </c>
      <c r="G33" s="3" t="str">
        <f t="shared" ref="G33:G38" si="3">IF(ISBLANK($E$19),"",$E$19)</f>
        <v/>
      </c>
      <c r="H33" s="3">
        <f t="shared" ref="H33:H38" si="4">H10+IF(J10&gt;0,1,0)</f>
        <v>0</v>
      </c>
    </row>
    <row r="34" spans="2:8" hidden="1">
      <c r="B34" s="3">
        <f>COUNTIF($C$31:C34,"&lt;&gt;0")</f>
        <v>1</v>
      </c>
      <c r="C34" s="3">
        <f t="shared" si="0"/>
        <v>0</v>
      </c>
      <c r="D34" s="3" t="s">
        <v>56</v>
      </c>
      <c r="E34" s="3" t="str">
        <f t="shared" si="1"/>
        <v/>
      </c>
      <c r="F34" s="3" t="str">
        <f t="shared" si="2"/>
        <v/>
      </c>
      <c r="G34" s="3" t="str">
        <f t="shared" si="3"/>
        <v/>
      </c>
      <c r="H34" s="3">
        <f t="shared" si="4"/>
        <v>0</v>
      </c>
    </row>
    <row r="35" spans="2:8" hidden="1">
      <c r="B35" s="3">
        <f>COUNTIF($C$31:C35,"&lt;&gt;0")</f>
        <v>1</v>
      </c>
      <c r="C35" s="3">
        <f t="shared" si="0"/>
        <v>0</v>
      </c>
      <c r="D35" s="3" t="s">
        <v>57</v>
      </c>
      <c r="E35" s="3" t="str">
        <f t="shared" si="1"/>
        <v/>
      </c>
      <c r="F35" s="3" t="str">
        <f t="shared" si="2"/>
        <v/>
      </c>
      <c r="G35" s="3" t="str">
        <f t="shared" si="3"/>
        <v/>
      </c>
      <c r="H35" s="3">
        <f t="shared" si="4"/>
        <v>0</v>
      </c>
    </row>
    <row r="36" spans="2:8" hidden="1">
      <c r="B36" s="3">
        <f>COUNTIF($C$31:C36,"&lt;&gt;0")</f>
        <v>1</v>
      </c>
      <c r="C36" s="3">
        <f t="shared" si="0"/>
        <v>0</v>
      </c>
      <c r="D36" s="3" t="s">
        <v>58</v>
      </c>
      <c r="E36" s="3" t="str">
        <f t="shared" si="1"/>
        <v/>
      </c>
      <c r="F36" s="3" t="str">
        <f t="shared" si="2"/>
        <v/>
      </c>
      <c r="G36" s="3" t="str">
        <f t="shared" si="3"/>
        <v/>
      </c>
      <c r="H36" s="3">
        <f t="shared" si="4"/>
        <v>0</v>
      </c>
    </row>
    <row r="37" spans="2:8" hidden="1">
      <c r="B37" s="3">
        <f>COUNTIF($C$31:C37,"&lt;&gt;0")</f>
        <v>1</v>
      </c>
      <c r="C37" s="3">
        <f t="shared" si="0"/>
        <v>0</v>
      </c>
      <c r="D37" s="3" t="s">
        <v>59</v>
      </c>
      <c r="E37" s="3" t="str">
        <f t="shared" si="1"/>
        <v/>
      </c>
      <c r="F37" s="3" t="str">
        <f t="shared" si="2"/>
        <v/>
      </c>
      <c r="G37" s="3" t="str">
        <f t="shared" si="3"/>
        <v/>
      </c>
      <c r="H37" s="3">
        <f t="shared" si="4"/>
        <v>0</v>
      </c>
    </row>
    <row r="38" spans="2:8" hidden="1">
      <c r="B38" s="3">
        <f>COUNTIF($C$31:C38,"&lt;&gt;0")</f>
        <v>1</v>
      </c>
      <c r="C38" s="3">
        <f t="shared" si="0"/>
        <v>0</v>
      </c>
      <c r="D38" s="3" t="s">
        <v>60</v>
      </c>
      <c r="E38" s="3" t="str">
        <f t="shared" si="1"/>
        <v/>
      </c>
      <c r="F38" s="3" t="str">
        <f t="shared" si="2"/>
        <v/>
      </c>
      <c r="G38" s="3" t="str">
        <f t="shared" si="3"/>
        <v/>
      </c>
      <c r="H38" s="3">
        <f t="shared" si="4"/>
        <v>0</v>
      </c>
    </row>
  </sheetData>
  <sheetProtection algorithmName="SHA-512" hashValue="EDItWGnaGDS1vnQ8Iq43k6qc1m27Fez/63CEI8jAdqoTPLm/v46G1VzK8JIDog1zd9A+Ju9ujAYuwRbAvce9jw==" saltValue="7hNjF61QP7nJ6W6yECVmWQ==" spinCount="100000" sheet="1" objects="1" scenarios="1" selectLockedCells="1"/>
  <mergeCells count="23">
    <mergeCell ref="E6:F6"/>
    <mergeCell ref="B6:D6"/>
    <mergeCell ref="E23:F23"/>
    <mergeCell ref="C7:D7"/>
    <mergeCell ref="C8:D8"/>
    <mergeCell ref="C9:D9"/>
    <mergeCell ref="B7:B23"/>
    <mergeCell ref="C16:C18"/>
    <mergeCell ref="C19:C20"/>
    <mergeCell ref="C21:C22"/>
    <mergeCell ref="C23:D23"/>
    <mergeCell ref="C10:C15"/>
    <mergeCell ref="E8:F8"/>
    <mergeCell ref="B25:D25"/>
    <mergeCell ref="E13:F13"/>
    <mergeCell ref="E7:F7"/>
    <mergeCell ref="E9:F9"/>
    <mergeCell ref="E10:F10"/>
    <mergeCell ref="E11:F11"/>
    <mergeCell ref="E12:F12"/>
    <mergeCell ref="B24:D24"/>
    <mergeCell ref="E14:F14"/>
    <mergeCell ref="E15:F15"/>
  </mergeCells>
  <phoneticPr fontId="6"/>
  <conditionalFormatting sqref="E24">
    <cfRule type="expression" dxfId="10" priority="2">
      <formula>$E$24="選択してください"</formula>
    </cfRule>
  </conditionalFormatting>
  <conditionalFormatting sqref="E25">
    <cfRule type="expression" dxfId="9" priority="1">
      <formula>$E$25="選択してください"</formula>
    </cfRule>
  </conditionalFormatting>
  <conditionalFormatting sqref="E6:F6">
    <cfRule type="expression" dxfId="8" priority="8">
      <formula>$C$28="B"</formula>
    </cfRule>
  </conditionalFormatting>
  <conditionalFormatting sqref="E23:F23">
    <cfRule type="expression" dxfId="7" priority="3" stopIfTrue="1">
      <formula>$E$23="選択してください"</formula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8B461276-D1E5-A948-931B-A7B151FE8BA7}">
          <x14:formula1>
            <xm:f>基本情報!$H$2:$H$7</xm:f>
          </x14:formula1>
          <xm:sqref>E23:F23</xm:sqref>
        </x14:dataValidation>
        <x14:dataValidation type="list" showInputMessage="1" showErrorMessage="1" xr:uid="{5429A25A-AC09-0441-9EFA-DD45B2AB810F}">
          <x14:formula1>
            <xm:f>基本情報!$I$2:$I$4</xm:f>
          </x14:formula1>
          <xm:sqref>E24:E25</xm:sqref>
        </x14:dataValidation>
        <x14:dataValidation type="list" showInputMessage="1" showErrorMessage="1" xr:uid="{F0406DF1-58FD-F648-BFA1-ABAE43161E1C}">
          <x14:formula1>
            <xm:f>基本情報!$M$2:$M$6</xm:f>
          </x14:formula1>
          <xm:sqref>E6:F6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DDDB1-735A-794C-9C62-F7A6EE57E0C3}">
  <sheetPr>
    <tabColor rgb="FFFFFF00"/>
  </sheetPr>
  <dimension ref="B1:J23"/>
  <sheetViews>
    <sheetView showGridLines="0" showRowColHeaders="0" zoomScale="110" zoomScaleNormal="110" workbookViewId="0">
      <pane ySplit="4" topLeftCell="A5" activePane="bottomLeft" state="frozen"/>
      <selection pane="bottomLeft" activeCell="D8" sqref="D8"/>
    </sheetView>
  </sheetViews>
  <sheetFormatPr baseColWidth="10" defaultRowHeight="15"/>
  <cols>
    <col min="1" max="1" width="2.33203125" style="3" customWidth="1"/>
    <col min="2" max="2" width="22" style="3" customWidth="1"/>
    <col min="3" max="3" width="11.6640625" style="3" customWidth="1"/>
    <col min="4" max="4" width="9.33203125" style="3" bestFit="1" customWidth="1"/>
    <col min="5" max="5" width="4" style="3" bestFit="1" customWidth="1"/>
    <col min="6" max="8" width="10.83203125" style="3"/>
    <col min="9" max="9" width="6.6640625" style="3" customWidth="1"/>
    <col min="10" max="10" width="59.33203125" style="3" bestFit="1" customWidth="1"/>
    <col min="11" max="16384" width="10.83203125" style="3"/>
  </cols>
  <sheetData>
    <row r="1" spans="2:10" s="51" customFormat="1" ht="24" customHeight="1">
      <c r="B1" s="54" t="s">
        <v>72</v>
      </c>
    </row>
    <row r="2" spans="2:10" s="1" customFormat="1" ht="22">
      <c r="B2" s="2" t="str">
        <f>基本情報!B20</f>
        <v>第70回 北九州吹奏楽コンクール</v>
      </c>
    </row>
    <row r="3" spans="2:10" s="49" customFormat="1" ht="3" customHeight="1"/>
    <row r="4" spans="2:10" s="1" customFormat="1" ht="24">
      <c r="B4" s="52" t="s">
        <v>141</v>
      </c>
      <c r="J4" s="87" t="s">
        <v>169</v>
      </c>
    </row>
    <row r="6" spans="2:10" ht="17">
      <c r="B6" s="4" t="s">
        <v>209</v>
      </c>
    </row>
    <row r="8" spans="2:10" ht="36" customHeight="1">
      <c r="B8" s="149" t="s">
        <v>167</v>
      </c>
      <c r="C8" s="150">
        <v>1200</v>
      </c>
      <c r="D8" s="153"/>
      <c r="E8" s="4" t="s">
        <v>170</v>
      </c>
      <c r="G8" s="156" t="s">
        <v>227</v>
      </c>
      <c r="H8" s="183">
        <f>団体情報!D20</f>
        <v>0</v>
      </c>
      <c r="I8" s="4" t="s">
        <v>101</v>
      </c>
      <c r="J8" s="176" t="str">
        <f>IF(H8&gt;H9,"確認","")</f>
        <v/>
      </c>
    </row>
    <row r="9" spans="2:10" ht="36" customHeight="1">
      <c r="B9" s="149" t="s">
        <v>195</v>
      </c>
      <c r="C9" s="150">
        <v>800</v>
      </c>
      <c r="D9" s="153"/>
      <c r="E9" s="4" t="s">
        <v>170</v>
      </c>
      <c r="G9" s="156" t="s">
        <v>173</v>
      </c>
      <c r="H9" s="184">
        <f>D8+D9</f>
        <v>0</v>
      </c>
      <c r="I9" s="4" t="s">
        <v>170</v>
      </c>
      <c r="J9" s="154" t="s">
        <v>194</v>
      </c>
    </row>
    <row r="11" spans="2:10" s="152" customFormat="1" ht="22">
      <c r="B11" s="163" t="s">
        <v>171</v>
      </c>
    </row>
    <row r="12" spans="2:10" s="152" customFormat="1" ht="17">
      <c r="B12" s="151"/>
    </row>
    <row r="13" spans="2:10" s="152" customFormat="1" ht="17">
      <c r="B13" s="169" t="s">
        <v>210</v>
      </c>
    </row>
    <row r="14" spans="2:10" s="152" customFormat="1" ht="17">
      <c r="B14" s="151"/>
    </row>
    <row r="15" spans="2:10" s="152" customFormat="1" ht="17">
      <c r="B15" s="169" t="s">
        <v>228</v>
      </c>
    </row>
    <row r="16" spans="2:10" s="152" customFormat="1" ht="17">
      <c r="B16" s="169" t="s">
        <v>232</v>
      </c>
    </row>
    <row r="17" spans="2:2" s="152" customFormat="1" ht="17">
      <c r="B17" s="151"/>
    </row>
    <row r="18" spans="2:2" s="152" customFormat="1" ht="17">
      <c r="B18" s="182" t="s">
        <v>172</v>
      </c>
    </row>
    <row r="19" spans="2:2" s="152" customFormat="1" ht="17">
      <c r="B19" s="182" t="s">
        <v>200</v>
      </c>
    </row>
    <row r="20" spans="2:2" s="152" customFormat="1" ht="17">
      <c r="B20" s="151"/>
    </row>
    <row r="21" spans="2:2" s="152" customFormat="1" ht="17">
      <c r="B21" s="182" t="s">
        <v>211</v>
      </c>
    </row>
    <row r="22" spans="2:2" s="152" customFormat="1" ht="17">
      <c r="B22" s="182" t="s">
        <v>212</v>
      </c>
    </row>
    <row r="23" spans="2:2" s="152" customFormat="1"/>
  </sheetData>
  <sheetProtection algorithmName="SHA-512" hashValue="xoBNnm0/Ft0BkNUyd6NXl7Bk05Cw7EYPPZ52ojF6u80Y+Q6YEu9/08Ta3MljzfA3NTPni7BfnmJWYrlhRLGDdQ==" saltValue="6CVzeBLWsWZx7LCtiuGa3g==" spinCount="100000" sheet="1" objects="1" scenarios="1" selectLockedCells="1"/>
  <phoneticPr fontId="6"/>
  <conditionalFormatting sqref="J9">
    <cfRule type="expression" dxfId="6" priority="1">
      <formula>$J$8&lt;&gt;"確認"</formula>
    </cfRule>
    <cfRule type="expression" dxfId="5" priority="2" stopIfTrue="1">
      <formula>$J$8="確認"</formula>
    </cfRule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7B1C5-E6A7-EC4D-BEF3-7F6691B713E3}">
  <sheetPr>
    <tabColor rgb="FF00B0F0"/>
    <pageSetUpPr fitToPage="1"/>
  </sheetPr>
  <dimension ref="A1:AU46"/>
  <sheetViews>
    <sheetView showGridLines="0" showRowColHeaders="0" zoomScaleNormal="100" workbookViewId="0">
      <pane ySplit="5" topLeftCell="A6" activePane="bottomLeft" state="frozen"/>
      <selection activeCell="E10" sqref="E10:L12"/>
      <selection pane="bottomLeft" activeCell="A5" sqref="A5"/>
    </sheetView>
  </sheetViews>
  <sheetFormatPr baseColWidth="10" defaultRowHeight="15"/>
  <cols>
    <col min="1" max="2" width="2.33203125" style="3" customWidth="1"/>
    <col min="3" max="3" width="10" style="3" customWidth="1"/>
    <col min="4" max="4" width="11.83203125" style="3" customWidth="1"/>
    <col min="5" max="5" width="12" style="3" customWidth="1"/>
    <col min="6" max="6" width="16.6640625" style="3" customWidth="1"/>
    <col min="7" max="7" width="10" style="3" customWidth="1"/>
    <col min="8" max="8" width="8" style="3" customWidth="1"/>
    <col min="9" max="10" width="4" style="3" customWidth="1"/>
    <col min="11" max="11" width="3.83203125" style="3" customWidth="1"/>
    <col min="12" max="15" width="4" style="3" customWidth="1"/>
    <col min="16" max="16" width="3.33203125" style="3" customWidth="1"/>
    <col min="17" max="18" width="10.83203125" style="3" customWidth="1"/>
    <col min="19" max="19" width="47.1640625" style="3" customWidth="1"/>
    <col min="20" max="29" width="10.83203125" style="3" customWidth="1"/>
    <col min="30" max="30" width="2.83203125" style="3" customWidth="1"/>
    <col min="31" max="31" width="5.83203125" style="3" customWidth="1"/>
    <col min="32" max="47" width="3" style="3" customWidth="1"/>
    <col min="48" max="16384" width="10.83203125" style="3"/>
  </cols>
  <sheetData>
    <row r="1" spans="1:47" s="51" customFormat="1" ht="24" customHeight="1">
      <c r="B1" s="54" t="s">
        <v>72</v>
      </c>
    </row>
    <row r="2" spans="1:47" s="1" customFormat="1" ht="22">
      <c r="B2" s="2" t="str">
        <f>基本情報!B20</f>
        <v>第70回 北九州吹奏楽コンクール</v>
      </c>
    </row>
    <row r="3" spans="1:47" s="49" customFormat="1" ht="3" customHeight="1"/>
    <row r="4" spans="1:47" s="1" customFormat="1" ht="24">
      <c r="B4" s="52" t="s">
        <v>187</v>
      </c>
      <c r="Q4" s="87" t="s">
        <v>165</v>
      </c>
      <c r="AU4" s="87" t="s">
        <v>139</v>
      </c>
    </row>
    <row r="5" spans="1:47">
      <c r="A5" s="161"/>
    </row>
    <row r="7" spans="1:47" ht="22">
      <c r="C7" s="148" t="str">
        <f>基本情報!B20&amp;"参加申込書"</f>
        <v>第70回 北九州吹奏楽コンクール参加申込書</v>
      </c>
      <c r="O7" s="118" t="s">
        <v>163</v>
      </c>
    </row>
    <row r="9" spans="1:47" ht="18" thickBot="1">
      <c r="C9" s="117" t="str">
        <f>IF(団体情報!D6="","",団体情報!D6&amp;"の部")</f>
        <v>選択してくださいの部</v>
      </c>
      <c r="D9" s="117"/>
      <c r="E9" s="117" t="str">
        <f>IF(団体情報!D7="","",団体情報!D7)</f>
        <v>選択してください</v>
      </c>
      <c r="Q9" s="147" t="s">
        <v>243</v>
      </c>
    </row>
    <row r="10" spans="1:47" ht="20" customHeight="1">
      <c r="C10" s="129" t="s">
        <v>85</v>
      </c>
      <c r="D10" s="319" t="str">
        <f>IF(団体情報!D8="","",団体情報!D8)</f>
        <v/>
      </c>
      <c r="E10" s="320"/>
      <c r="F10" s="320"/>
      <c r="G10" s="320"/>
      <c r="H10" s="320"/>
      <c r="I10" s="321"/>
      <c r="J10" s="311" t="s">
        <v>161</v>
      </c>
      <c r="K10" s="311"/>
      <c r="L10" s="311"/>
      <c r="M10" s="312" t="s">
        <v>162</v>
      </c>
      <c r="N10" s="312"/>
      <c r="O10" s="313"/>
    </row>
    <row r="11" spans="1:47" ht="36" customHeight="1">
      <c r="C11" s="128" t="s">
        <v>143</v>
      </c>
      <c r="D11" s="304" t="str">
        <f>IF(団体情報!D9="","",団体情報!D9)</f>
        <v/>
      </c>
      <c r="E11" s="305"/>
      <c r="F11" s="305"/>
      <c r="G11" s="305"/>
      <c r="H11" s="305"/>
      <c r="I11" s="306"/>
      <c r="J11" s="291"/>
      <c r="K11" s="291"/>
      <c r="L11" s="291"/>
      <c r="M11" s="314"/>
      <c r="N11" s="314"/>
      <c r="O11" s="315"/>
    </row>
    <row r="12" spans="1:47" ht="27" customHeight="1">
      <c r="C12" s="127" t="s">
        <v>90</v>
      </c>
      <c r="D12" s="307" t="str">
        <f>IF(団体情報!D18="","",団体情報!D18)</f>
        <v/>
      </c>
      <c r="E12" s="308"/>
      <c r="F12" s="309"/>
      <c r="G12" s="46" t="s">
        <v>92</v>
      </c>
      <c r="H12" s="155" t="str">
        <f>IF(団体情報!D19="","",団体情報!D19)</f>
        <v/>
      </c>
      <c r="I12" s="146" t="s">
        <v>101</v>
      </c>
      <c r="J12" s="291" t="s">
        <v>93</v>
      </c>
      <c r="K12" s="291"/>
      <c r="L12" s="291"/>
      <c r="M12" s="289" t="str">
        <f>IF(団体情報!D20="","",団体情報!D20)</f>
        <v/>
      </c>
      <c r="N12" s="290"/>
      <c r="O12" s="131" t="s">
        <v>101</v>
      </c>
    </row>
    <row r="13" spans="1:47" ht="32" customHeight="1">
      <c r="C13" s="127" t="s">
        <v>77</v>
      </c>
      <c r="D13" s="307" t="str">
        <f>IF(OR(E9="Bパート",演奏情報!E6=""),"",演奏情報!E6)</f>
        <v>Aパートは必ず選択してください</v>
      </c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10"/>
    </row>
    <row r="14" spans="1:47" ht="20" customHeight="1">
      <c r="C14" s="261" t="s">
        <v>80</v>
      </c>
      <c r="D14" s="291" t="s">
        <v>145</v>
      </c>
      <c r="E14" s="132" t="s">
        <v>151</v>
      </c>
      <c r="F14" s="133"/>
      <c r="G14" s="133"/>
      <c r="H14" s="133"/>
      <c r="I14" s="133"/>
      <c r="J14" s="133"/>
      <c r="K14" s="133"/>
      <c r="L14" s="316" t="s">
        <v>61</v>
      </c>
      <c r="M14" s="317"/>
      <c r="N14" s="317"/>
      <c r="O14" s="318"/>
    </row>
    <row r="15" spans="1:47" ht="32" customHeight="1">
      <c r="C15" s="261"/>
      <c r="D15" s="291"/>
      <c r="E15" s="262" t="str">
        <f>IF(演奏情報!E8="", "",演奏情報!E8)</f>
        <v/>
      </c>
      <c r="F15" s="262"/>
      <c r="G15" s="262"/>
      <c r="H15" s="262"/>
      <c r="I15" s="262"/>
      <c r="J15" s="262"/>
      <c r="K15" s="262"/>
      <c r="L15" s="143"/>
      <c r="M15" s="133"/>
      <c r="N15" s="133"/>
      <c r="O15" s="144"/>
    </row>
    <row r="16" spans="1:47" ht="20" customHeight="1">
      <c r="C16" s="261"/>
      <c r="D16" s="291"/>
      <c r="E16" s="132" t="s">
        <v>152</v>
      </c>
      <c r="F16" s="133"/>
      <c r="G16" s="133"/>
      <c r="H16" s="133"/>
      <c r="I16" s="133"/>
      <c r="J16" s="133"/>
      <c r="K16" s="133"/>
      <c r="L16" s="92" t="str">
        <f>IF(演奏情報!H8="", "",演奏情報!H8)</f>
        <v/>
      </c>
      <c r="M16" s="90" t="s">
        <v>134</v>
      </c>
      <c r="N16" s="90" t="str">
        <f>IF(演奏情報!J8="", "",演奏情報!J8)</f>
        <v/>
      </c>
      <c r="O16" s="102" t="s">
        <v>135</v>
      </c>
    </row>
    <row r="17" spans="3:19" ht="33" customHeight="1">
      <c r="C17" s="261"/>
      <c r="D17" s="291"/>
      <c r="E17" s="262" t="str">
        <f>IF(演奏情報!E9="", "",演奏情報!E9)</f>
        <v/>
      </c>
      <c r="F17" s="262"/>
      <c r="G17" s="262"/>
      <c r="H17" s="262"/>
      <c r="I17" s="262"/>
      <c r="J17" s="262"/>
      <c r="K17" s="262"/>
      <c r="L17" s="122"/>
      <c r="M17" s="123"/>
      <c r="N17" s="123"/>
      <c r="O17" s="145"/>
    </row>
    <row r="18" spans="3:19" ht="20" customHeight="1">
      <c r="C18" s="261"/>
      <c r="D18" s="323" t="s">
        <v>160</v>
      </c>
      <c r="E18" s="322" t="str">
        <f>IF(演奏情報!E10="", "",演奏情報!E10)</f>
        <v/>
      </c>
      <c r="F18" s="266"/>
      <c r="G18" s="266"/>
      <c r="H18" s="266"/>
      <c r="I18" s="296" t="s">
        <v>61</v>
      </c>
      <c r="J18" s="297"/>
      <c r="K18" s="298"/>
      <c r="L18" s="137" t="str">
        <f>IF(演奏情報!H10="", "",演奏情報!H10)</f>
        <v/>
      </c>
      <c r="M18" s="137" t="s">
        <v>134</v>
      </c>
      <c r="N18" s="137" t="str">
        <f>IF(演奏情報!J10="", "",演奏情報!J10)</f>
        <v/>
      </c>
      <c r="O18" s="138" t="s">
        <v>135</v>
      </c>
    </row>
    <row r="19" spans="3:19" ht="20" customHeight="1">
      <c r="C19" s="261"/>
      <c r="D19" s="324"/>
      <c r="E19" s="287" t="str">
        <f>IF(演奏情報!E11="", "",演奏情報!E11)</f>
        <v/>
      </c>
      <c r="F19" s="288"/>
      <c r="G19" s="288"/>
      <c r="H19" s="288"/>
      <c r="I19" s="299" t="s">
        <v>61</v>
      </c>
      <c r="J19" s="300"/>
      <c r="K19" s="301"/>
      <c r="L19" s="139" t="str">
        <f>IF(演奏情報!H11="", "",演奏情報!H11)</f>
        <v/>
      </c>
      <c r="M19" s="139" t="s">
        <v>190</v>
      </c>
      <c r="N19" s="139" t="str">
        <f>IF(演奏情報!J11="", "",演奏情報!J11)</f>
        <v/>
      </c>
      <c r="O19" s="140" t="s">
        <v>135</v>
      </c>
    </row>
    <row r="20" spans="3:19" ht="20" customHeight="1">
      <c r="C20" s="261"/>
      <c r="D20" s="324"/>
      <c r="E20" s="287" t="str">
        <f>IF(演奏情報!E12="", "",演奏情報!E12)</f>
        <v/>
      </c>
      <c r="F20" s="288"/>
      <c r="G20" s="288"/>
      <c r="H20" s="288"/>
      <c r="I20" s="299" t="s">
        <v>61</v>
      </c>
      <c r="J20" s="300"/>
      <c r="K20" s="301"/>
      <c r="L20" s="139" t="str">
        <f>IF(演奏情報!H12="", "",演奏情報!H12)</f>
        <v/>
      </c>
      <c r="M20" s="139" t="s">
        <v>190</v>
      </c>
      <c r="N20" s="139" t="str">
        <f>IF(演奏情報!J12="", "",演奏情報!J12)</f>
        <v/>
      </c>
      <c r="O20" s="140" t="s">
        <v>135</v>
      </c>
    </row>
    <row r="21" spans="3:19" ht="20" customHeight="1">
      <c r="C21" s="261"/>
      <c r="D21" s="324"/>
      <c r="E21" s="287" t="str">
        <f>IF(演奏情報!E13="", "",演奏情報!E13)</f>
        <v/>
      </c>
      <c r="F21" s="288"/>
      <c r="G21" s="288"/>
      <c r="H21" s="288"/>
      <c r="I21" s="299" t="s">
        <v>61</v>
      </c>
      <c r="J21" s="300"/>
      <c r="K21" s="301"/>
      <c r="L21" s="139" t="str">
        <f>IF(演奏情報!H13="", "",演奏情報!H13)</f>
        <v/>
      </c>
      <c r="M21" s="139" t="s">
        <v>190</v>
      </c>
      <c r="N21" s="139" t="str">
        <f>IF(演奏情報!J13="", "",演奏情報!J13)</f>
        <v/>
      </c>
      <c r="O21" s="140" t="s">
        <v>135</v>
      </c>
    </row>
    <row r="22" spans="3:19" ht="20" customHeight="1">
      <c r="C22" s="261"/>
      <c r="D22" s="324"/>
      <c r="E22" s="287" t="str">
        <f>IF(演奏情報!E14="", "",演奏情報!E14)</f>
        <v/>
      </c>
      <c r="F22" s="288"/>
      <c r="G22" s="288"/>
      <c r="H22" s="288"/>
      <c r="I22" s="299" t="s">
        <v>61</v>
      </c>
      <c r="J22" s="300"/>
      <c r="K22" s="301"/>
      <c r="L22" s="139" t="str">
        <f>IF(演奏情報!H14="", "",演奏情報!H14)</f>
        <v/>
      </c>
      <c r="M22" s="139" t="s">
        <v>190</v>
      </c>
      <c r="N22" s="139" t="str">
        <f>IF(演奏情報!J14="", "",演奏情報!J14)</f>
        <v/>
      </c>
      <c r="O22" s="140" t="s">
        <v>135</v>
      </c>
    </row>
    <row r="23" spans="3:19" ht="20" customHeight="1">
      <c r="C23" s="292"/>
      <c r="D23" s="324"/>
      <c r="E23" s="295" t="str">
        <f>IF(演奏情報!E15="", "",演奏情報!E15)</f>
        <v/>
      </c>
      <c r="F23" s="268"/>
      <c r="G23" s="268"/>
      <c r="H23" s="268"/>
      <c r="I23" s="282" t="s">
        <v>61</v>
      </c>
      <c r="J23" s="283"/>
      <c r="K23" s="284"/>
      <c r="L23" s="141" t="str">
        <f>IF(演奏情報!H15="", "",演奏情報!H15)</f>
        <v/>
      </c>
      <c r="M23" s="141" t="s">
        <v>190</v>
      </c>
      <c r="N23" s="141" t="str">
        <f>IF(演奏情報!J15="", "",演奏情報!J15)</f>
        <v/>
      </c>
      <c r="O23" s="142" t="s">
        <v>135</v>
      </c>
    </row>
    <row r="24" spans="3:19" ht="26" customHeight="1">
      <c r="C24" s="261" t="s">
        <v>127</v>
      </c>
      <c r="D24" s="134" t="s">
        <v>151</v>
      </c>
      <c r="E24" s="266" t="str">
        <f>IF(演奏情報!E17="","",演奏情報!E17)</f>
        <v/>
      </c>
      <c r="F24" s="266"/>
      <c r="G24" s="272" t="s">
        <v>128</v>
      </c>
      <c r="H24" s="297" t="s">
        <v>151</v>
      </c>
      <c r="I24" s="297"/>
      <c r="J24" s="266" t="str">
        <f>IF(演奏情報!E19="","",演奏情報!E19)</f>
        <v/>
      </c>
      <c r="K24" s="266"/>
      <c r="L24" s="266"/>
      <c r="M24" s="266"/>
      <c r="N24" s="266"/>
      <c r="O24" s="267"/>
    </row>
    <row r="25" spans="3:19" ht="26" customHeight="1">
      <c r="C25" s="261"/>
      <c r="D25" s="135" t="s">
        <v>152</v>
      </c>
      <c r="E25" s="268" t="str">
        <f>IF(演奏情報!E18="","",演奏情報!E18)</f>
        <v/>
      </c>
      <c r="F25" s="268"/>
      <c r="G25" s="273"/>
      <c r="H25" s="293" t="s">
        <v>152</v>
      </c>
      <c r="I25" s="293"/>
      <c r="J25" s="268" t="str">
        <f>IF(演奏情報!E20="","",演奏情報!E20)</f>
        <v/>
      </c>
      <c r="K25" s="268"/>
      <c r="L25" s="268"/>
      <c r="M25" s="268"/>
      <c r="N25" s="268"/>
      <c r="O25" s="269"/>
    </row>
    <row r="26" spans="3:19" ht="26" customHeight="1">
      <c r="C26" s="127" t="s">
        <v>131</v>
      </c>
      <c r="D26" s="136" t="s">
        <v>151</v>
      </c>
      <c r="E26" s="270" t="str">
        <f>IF(演奏情報!E21="","",演奏情報!E21)</f>
        <v/>
      </c>
      <c r="F26" s="270"/>
      <c r="G26" s="270"/>
      <c r="H26" s="294" t="s">
        <v>152</v>
      </c>
      <c r="I26" s="294"/>
      <c r="J26" s="270" t="str">
        <f>IF(演奏情報!E22="","",演奏情報!E22)</f>
        <v/>
      </c>
      <c r="K26" s="270"/>
      <c r="L26" s="270"/>
      <c r="M26" s="270"/>
      <c r="N26" s="270"/>
      <c r="O26" s="271"/>
    </row>
    <row r="27" spans="3:19" ht="32" customHeight="1" thickBot="1">
      <c r="C27" s="192" t="s">
        <v>201</v>
      </c>
      <c r="D27" s="276" t="str">
        <f>演奏情報!E23</f>
        <v>選択してください</v>
      </c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8"/>
    </row>
    <row r="28" spans="3:19" ht="32" customHeight="1">
      <c r="C28" s="302" t="s">
        <v>159</v>
      </c>
      <c r="D28" s="303"/>
      <c r="E28" s="303"/>
      <c r="F28" s="303"/>
      <c r="G28" s="303"/>
      <c r="H28" s="303"/>
      <c r="I28" s="303"/>
      <c r="J28" s="303"/>
      <c r="K28" s="303"/>
      <c r="L28" s="333" t="str">
        <f>団体情報!K23</f>
        <v>選択してください</v>
      </c>
      <c r="M28" s="334"/>
      <c r="N28" s="334"/>
      <c r="O28" s="335"/>
    </row>
    <row r="29" spans="3:19" ht="32" customHeight="1">
      <c r="C29" s="285" t="s">
        <v>192</v>
      </c>
      <c r="D29" s="286"/>
      <c r="E29" s="286"/>
      <c r="F29" s="286"/>
      <c r="G29" s="286"/>
      <c r="H29" s="286"/>
      <c r="I29" s="286"/>
      <c r="J29" s="286"/>
      <c r="K29" s="286"/>
      <c r="L29" s="339" t="str">
        <f>団体情報!K24</f>
        <v>選択してください</v>
      </c>
      <c r="M29" s="340"/>
      <c r="N29" s="340"/>
      <c r="O29" s="341"/>
    </row>
    <row r="30" spans="3:19" ht="32" customHeight="1" thickBot="1">
      <c r="C30" s="331" t="s">
        <v>158</v>
      </c>
      <c r="D30" s="332"/>
      <c r="E30" s="332"/>
      <c r="F30" s="332"/>
      <c r="G30" s="332"/>
      <c r="H30" s="332"/>
      <c r="I30" s="332"/>
      <c r="J30" s="332"/>
      <c r="K30" s="332"/>
      <c r="L30" s="336" t="str">
        <f>団体情報!D21</f>
        <v>選択してください</v>
      </c>
      <c r="M30" s="337"/>
      <c r="N30" s="337"/>
      <c r="O30" s="338"/>
    </row>
    <row r="31" spans="3:19" ht="32" customHeight="1">
      <c r="C31" s="187" t="s">
        <v>237</v>
      </c>
      <c r="D31" s="188"/>
      <c r="E31" s="188"/>
      <c r="F31" s="274" t="str">
        <f>演奏情報!E24</f>
        <v>選択してください</v>
      </c>
      <c r="G31" s="275"/>
      <c r="H31" s="328" t="s">
        <v>239</v>
      </c>
      <c r="I31" s="281"/>
      <c r="J31" s="281" t="s">
        <v>167</v>
      </c>
      <c r="K31" s="281"/>
      <c r="L31" s="281"/>
      <c r="M31" s="325" t="s">
        <v>166</v>
      </c>
      <c r="N31" s="326"/>
      <c r="O31" s="327"/>
    </row>
    <row r="32" spans="3:19" ht="32" customHeight="1" thickBot="1">
      <c r="C32" s="189" t="s">
        <v>238</v>
      </c>
      <c r="D32" s="190"/>
      <c r="E32" s="191"/>
      <c r="F32" s="343" t="str">
        <f>演奏情報!E25</f>
        <v>選択してください</v>
      </c>
      <c r="G32" s="344"/>
      <c r="H32" s="329"/>
      <c r="I32" s="330"/>
      <c r="J32" s="279">
        <f>入場券情報!D8</f>
        <v>0</v>
      </c>
      <c r="K32" s="280"/>
      <c r="L32" s="185" t="s">
        <v>170</v>
      </c>
      <c r="M32" s="280">
        <f>入場券情報!D9</f>
        <v>0</v>
      </c>
      <c r="N32" s="280"/>
      <c r="O32" s="186" t="s">
        <v>170</v>
      </c>
      <c r="Q32" s="147" t="s">
        <v>240</v>
      </c>
      <c r="S32" s="193" t="str">
        <f>IF(入場券情報!J8="確認","枚数不足・入場券の枚数を確認してください","")</f>
        <v/>
      </c>
    </row>
    <row r="33" spans="3:17" ht="22" customHeight="1">
      <c r="C33" s="97" t="s">
        <v>153</v>
      </c>
      <c r="D33" s="119"/>
      <c r="O33" s="124"/>
    </row>
    <row r="34" spans="3:17" ht="20" customHeight="1">
      <c r="C34" s="97"/>
      <c r="D34" s="119"/>
      <c r="I34" s="264">
        <f>基本情報!C19</f>
        <v>45829</v>
      </c>
      <c r="J34" s="264"/>
      <c r="K34" s="264"/>
      <c r="L34" s="264"/>
      <c r="M34" s="264"/>
      <c r="N34" s="264"/>
      <c r="O34" s="265"/>
    </row>
    <row r="35" spans="3:17" ht="25" customHeight="1">
      <c r="C35" s="97"/>
      <c r="D35" s="120" t="s">
        <v>143</v>
      </c>
      <c r="E35" s="262" t="str">
        <f>IF(団体情報!D9="","",団体情報!D9)</f>
        <v/>
      </c>
      <c r="F35" s="262"/>
      <c r="G35" s="262"/>
      <c r="H35" s="262"/>
      <c r="I35" s="262"/>
      <c r="J35" s="262"/>
      <c r="K35" s="262"/>
      <c r="O35" s="124"/>
    </row>
    <row r="36" spans="3:17" ht="25" customHeight="1">
      <c r="C36" s="97"/>
      <c r="D36" s="121" t="s">
        <v>154</v>
      </c>
      <c r="E36" s="263" t="str">
        <f>IF(団体情報!D10="","",団体情報!D10)</f>
        <v/>
      </c>
      <c r="F36" s="263"/>
      <c r="G36" s="263"/>
      <c r="H36" s="263"/>
      <c r="I36" s="130"/>
      <c r="J36" s="346" t="s">
        <v>164</v>
      </c>
      <c r="K36" s="346"/>
      <c r="O36" s="124"/>
      <c r="Q36" s="147" t="s">
        <v>168</v>
      </c>
    </row>
    <row r="37" spans="3:17" ht="25" customHeight="1">
      <c r="C37" s="97"/>
      <c r="D37" s="121" t="s">
        <v>155</v>
      </c>
      <c r="E37" s="263" t="str">
        <f>IF(団体情報!D15="","",団体情報!D15)</f>
        <v/>
      </c>
      <c r="F37" s="263"/>
      <c r="G37" s="263"/>
      <c r="H37" s="263"/>
      <c r="I37" s="130"/>
      <c r="J37" s="130"/>
      <c r="K37" s="130"/>
      <c r="O37" s="124"/>
    </row>
    <row r="38" spans="3:17" ht="25" customHeight="1">
      <c r="C38" s="97"/>
      <c r="D38" s="121"/>
      <c r="E38" s="3" t="s">
        <v>156</v>
      </c>
      <c r="G38" s="342" t="str">
        <f>IF(団体情報!D16="","","TEL "&amp;団体情報!D16&amp;" - "&amp;団体情報!F16&amp;" - "&amp;団体情報!H16)</f>
        <v/>
      </c>
      <c r="H38" s="342"/>
      <c r="I38" s="342"/>
      <c r="J38" s="342"/>
      <c r="K38" s="342"/>
      <c r="O38" s="124"/>
    </row>
    <row r="39" spans="3:17" ht="25" customHeight="1">
      <c r="C39" s="97"/>
      <c r="D39" s="121" t="s">
        <v>157</v>
      </c>
      <c r="E39" s="3" t="str">
        <f>"〒 "&amp;団体情報!D11&amp;" - "&amp;団体情報!F11</f>
        <v xml:space="preserve">〒  - </v>
      </c>
      <c r="G39" s="3" t="str">
        <f>"TEL "&amp;団体情報!D13&amp;" - "&amp;団体情報!F13&amp;" - "&amp;団体情報!H13</f>
        <v xml:space="preserve">TEL  -  - </v>
      </c>
      <c r="O39" s="124"/>
    </row>
    <row r="40" spans="3:17" ht="25" customHeight="1">
      <c r="C40" s="97"/>
      <c r="E40" s="345" t="str">
        <f>IF(団体情報!D12="","",団体情報!D12)</f>
        <v/>
      </c>
      <c r="F40" s="345"/>
      <c r="G40" s="345"/>
      <c r="H40" s="345"/>
      <c r="I40" s="345"/>
      <c r="J40" s="345"/>
      <c r="K40" s="345"/>
      <c r="O40" s="124"/>
    </row>
    <row r="41" spans="3:17" ht="22" customHeight="1" thickBot="1">
      <c r="C41" s="98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6"/>
    </row>
    <row r="42" spans="3:17" ht="7" customHeight="1"/>
    <row r="43" spans="3:17">
      <c r="C43" s="342" t="s">
        <v>251</v>
      </c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</row>
    <row r="44" spans="3:17">
      <c r="C44" s="342" t="s">
        <v>250</v>
      </c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</row>
    <row r="45" spans="3:17">
      <c r="C45" s="342" t="s">
        <v>253</v>
      </c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  <c r="O45" s="342"/>
    </row>
    <row r="46" spans="3:17">
      <c r="C46" s="342" t="s">
        <v>252</v>
      </c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</row>
  </sheetData>
  <sheetProtection algorithmName="SHA-512" hashValue="d/+ckjRDz+n3++hdSmP4gjLNU0zu3XbeJ3e3QuVZxUhKu1xMCOBiSr4reChfFvnERip0ZgtmDK/eX9xRMpVatw==" saltValue="vt7nL9JjY2flbSGhB0a8lQ==" spinCount="100000" sheet="1" objects="1" scenarios="1" selectLockedCells="1"/>
  <mergeCells count="62">
    <mergeCell ref="C45:O45"/>
    <mergeCell ref="C43:O43"/>
    <mergeCell ref="C44:O44"/>
    <mergeCell ref="C46:O46"/>
    <mergeCell ref="F32:G32"/>
    <mergeCell ref="E40:K40"/>
    <mergeCell ref="G38:K38"/>
    <mergeCell ref="J36:K36"/>
    <mergeCell ref="M31:O31"/>
    <mergeCell ref="H31:I32"/>
    <mergeCell ref="C30:K30"/>
    <mergeCell ref="L28:O28"/>
    <mergeCell ref="L30:O30"/>
    <mergeCell ref="L29:O29"/>
    <mergeCell ref="D11:I11"/>
    <mergeCell ref="E24:F24"/>
    <mergeCell ref="D12:F12"/>
    <mergeCell ref="D13:O13"/>
    <mergeCell ref="J10:L11"/>
    <mergeCell ref="M10:O11"/>
    <mergeCell ref="L14:O14"/>
    <mergeCell ref="E15:K15"/>
    <mergeCell ref="E17:K17"/>
    <mergeCell ref="D10:I10"/>
    <mergeCell ref="H24:I24"/>
    <mergeCell ref="E18:H18"/>
    <mergeCell ref="E19:H19"/>
    <mergeCell ref="E20:H20"/>
    <mergeCell ref="D14:D17"/>
    <mergeCell ref="D18:D23"/>
    <mergeCell ref="I23:K23"/>
    <mergeCell ref="C29:K29"/>
    <mergeCell ref="E21:H21"/>
    <mergeCell ref="M12:N12"/>
    <mergeCell ref="J12:L12"/>
    <mergeCell ref="C14:C23"/>
    <mergeCell ref="H25:I25"/>
    <mergeCell ref="H26:I26"/>
    <mergeCell ref="E22:H22"/>
    <mergeCell ref="E23:H23"/>
    <mergeCell ref="I18:K18"/>
    <mergeCell ref="I19:K19"/>
    <mergeCell ref="I20:K20"/>
    <mergeCell ref="I21:K21"/>
    <mergeCell ref="I22:K22"/>
    <mergeCell ref="C28:K28"/>
    <mergeCell ref="C24:C25"/>
    <mergeCell ref="E35:K35"/>
    <mergeCell ref="E36:H36"/>
    <mergeCell ref="E37:H37"/>
    <mergeCell ref="I34:O34"/>
    <mergeCell ref="J24:O24"/>
    <mergeCell ref="J25:O25"/>
    <mergeCell ref="J26:O26"/>
    <mergeCell ref="E25:F25"/>
    <mergeCell ref="E26:G26"/>
    <mergeCell ref="G24:G25"/>
    <mergeCell ref="F31:G31"/>
    <mergeCell ref="D27:O27"/>
    <mergeCell ref="J32:K32"/>
    <mergeCell ref="M32:N32"/>
    <mergeCell ref="J31:L31"/>
  </mergeCells>
  <phoneticPr fontId="6"/>
  <conditionalFormatting sqref="D13:O13">
    <cfRule type="expression" dxfId="4" priority="2">
      <formula>$D$13="Aパートは必ず選択してください"</formula>
    </cfRule>
  </conditionalFormatting>
  <conditionalFormatting sqref="D27:O27">
    <cfRule type="expression" dxfId="3" priority="3">
      <formula>$D$27="選択してください"</formula>
    </cfRule>
  </conditionalFormatting>
  <conditionalFormatting sqref="F31:G32">
    <cfRule type="expression" dxfId="2" priority="4">
      <formula>F31="選択してください"</formula>
    </cfRule>
  </conditionalFormatting>
  <conditionalFormatting sqref="L28:O30">
    <cfRule type="expression" dxfId="1" priority="5">
      <formula>L28="選択してください"</formula>
    </cfRule>
  </conditionalFormatting>
  <conditionalFormatting sqref="S32">
    <cfRule type="expression" dxfId="0" priority="1">
      <formula>$S$32&lt;&gt;""</formula>
    </cfRule>
  </conditionalFormatting>
  <printOptions horizontalCentered="1" verticalCentered="1"/>
  <pageMargins left="0.56496062999999996" right="0.56496062999999996" top="0.56496062999999996" bottom="0.56496062999999996" header="0.31496062992126" footer="0.31496062992126"/>
  <pageSetup paperSize="9" scale="80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5AB07-28BB-9F40-A4F5-76896DA19B87}">
  <sheetPr>
    <tabColor rgb="FF00B0F0"/>
    <pageSetUpPr fitToPage="1"/>
  </sheetPr>
  <dimension ref="A1:AS43"/>
  <sheetViews>
    <sheetView showGridLines="0" showRowColHeaders="0" topLeftCell="C1" zoomScaleNormal="100" workbookViewId="0">
      <pane ySplit="5" topLeftCell="A6" activePane="bottomLeft" state="frozen"/>
      <selection activeCell="E10" sqref="E10:L12"/>
      <selection pane="bottomLeft" activeCell="C5" sqref="C5"/>
    </sheetView>
  </sheetViews>
  <sheetFormatPr baseColWidth="10" defaultRowHeight="15"/>
  <cols>
    <col min="1" max="1" width="7.1640625" style="3" hidden="1" customWidth="1"/>
    <col min="2" max="2" width="9.5" style="3" hidden="1" customWidth="1"/>
    <col min="3" max="4" width="2.33203125" style="3" customWidth="1"/>
    <col min="5" max="5" width="3.83203125" style="3" customWidth="1"/>
    <col min="6" max="6" width="6.1640625" style="3" customWidth="1"/>
    <col min="7" max="7" width="4.6640625" style="3" customWidth="1"/>
    <col min="8" max="8" width="10" style="3" customWidth="1"/>
    <col min="9" max="9" width="12.33203125" style="3" customWidth="1"/>
    <col min="10" max="10" width="7.83203125" style="3" customWidth="1"/>
    <col min="11" max="11" width="7" style="3" customWidth="1"/>
    <col min="12" max="12" width="11" style="3" customWidth="1"/>
    <col min="13" max="13" width="6.83203125" style="3" customWidth="1"/>
    <col min="14" max="14" width="4.33203125" style="3" customWidth="1"/>
    <col min="15" max="15" width="7.33203125" style="3" customWidth="1"/>
    <col min="16" max="22" width="3.6640625" style="3" customWidth="1"/>
    <col min="23" max="23" width="12" style="3" customWidth="1"/>
    <col min="24" max="28" width="2.83203125" style="3" customWidth="1"/>
    <col min="29" max="29" width="5.83203125" style="3" customWidth="1"/>
    <col min="30" max="45" width="3" style="3" customWidth="1"/>
    <col min="46" max="16384" width="10.83203125" style="3"/>
  </cols>
  <sheetData>
    <row r="1" spans="1:45" s="51" customFormat="1" ht="24" customHeight="1">
      <c r="D1" s="54" t="s">
        <v>72</v>
      </c>
    </row>
    <row r="2" spans="1:45" s="1" customFormat="1" ht="22">
      <c r="D2" s="2" t="str">
        <f>基本情報!B20</f>
        <v>第70回 北九州吹奏楽コンクール</v>
      </c>
    </row>
    <row r="3" spans="1:45" s="49" customFormat="1" ht="3" customHeight="1"/>
    <row r="4" spans="1:45" s="1" customFormat="1" ht="24">
      <c r="D4" s="52" t="s">
        <v>188</v>
      </c>
      <c r="AS4" s="87" t="s">
        <v>149</v>
      </c>
    </row>
    <row r="5" spans="1:45">
      <c r="C5" s="161"/>
    </row>
    <row r="7" spans="1:45" ht="16" thickBot="1">
      <c r="H7" s="3" t="s">
        <v>65</v>
      </c>
    </row>
    <row r="8" spans="1:45" ht="16" thickTop="1">
      <c r="A8" s="5">
        <v>1</v>
      </c>
      <c r="B8" s="5"/>
      <c r="E8" s="423" t="s">
        <v>31</v>
      </c>
      <c r="F8" s="423"/>
      <c r="G8" s="6"/>
      <c r="H8" s="422" t="s">
        <v>20</v>
      </c>
      <c r="I8" s="403">
        <f>基本情報!C19</f>
        <v>45829</v>
      </c>
      <c r="J8" s="403"/>
      <c r="K8" s="404"/>
      <c r="L8" s="413" t="s">
        <v>32</v>
      </c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</row>
    <row r="9" spans="1:45" ht="13" customHeight="1" thickBot="1">
      <c r="A9" s="3">
        <v>1</v>
      </c>
      <c r="E9" s="7"/>
      <c r="F9" s="7"/>
      <c r="G9" s="8"/>
      <c r="H9" s="415"/>
      <c r="I9" s="405"/>
      <c r="J9" s="405"/>
      <c r="K9" s="406"/>
      <c r="L9" s="413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</row>
    <row r="10" spans="1:45" ht="15" customHeight="1" thickTop="1">
      <c r="A10" s="3">
        <v>2</v>
      </c>
      <c r="E10" s="415" t="s">
        <v>18</v>
      </c>
      <c r="F10" s="416"/>
      <c r="G10" s="401" t="str">
        <f>基本情報!B20</f>
        <v>第70回 北九州吹奏楽コンクール</v>
      </c>
      <c r="H10" s="397"/>
      <c r="I10" s="397"/>
      <c r="J10" s="397"/>
      <c r="K10" s="397"/>
      <c r="L10" s="421" t="s">
        <v>19</v>
      </c>
      <c r="M10" s="395" t="str">
        <f>基本情報!B21</f>
        <v>黒崎ひびしんホール</v>
      </c>
      <c r="N10" s="395"/>
      <c r="O10" s="395"/>
      <c r="P10" s="395"/>
      <c r="Q10" s="395"/>
      <c r="R10" s="395"/>
      <c r="S10" s="395"/>
      <c r="T10" s="395"/>
      <c r="U10" s="395"/>
      <c r="V10" s="396"/>
      <c r="W10" s="424" t="s">
        <v>21</v>
      </c>
      <c r="X10" s="425"/>
      <c r="Y10" s="425"/>
      <c r="Z10" s="316"/>
      <c r="AA10" s="317"/>
      <c r="AB10" s="317"/>
      <c r="AC10" s="402" t="s">
        <v>17</v>
      </c>
      <c r="AD10" s="291" t="s">
        <v>25</v>
      </c>
      <c r="AE10" s="291"/>
      <c r="AF10" s="291"/>
      <c r="AG10" s="291"/>
      <c r="AH10" s="291"/>
      <c r="AI10" s="394" t="s">
        <v>26</v>
      </c>
      <c r="AJ10" s="291"/>
      <c r="AK10" s="291"/>
      <c r="AL10" s="291"/>
      <c r="AM10" s="291"/>
      <c r="AN10" s="291"/>
      <c r="AO10" s="291"/>
      <c r="AP10" s="291"/>
      <c r="AQ10" s="291"/>
      <c r="AR10" s="291"/>
    </row>
    <row r="11" spans="1:45" ht="15" customHeight="1">
      <c r="A11" s="3" t="s">
        <v>12</v>
      </c>
      <c r="B11" s="3">
        <f>演奏情報!B30</f>
        <v>1</v>
      </c>
      <c r="E11" s="417"/>
      <c r="F11" s="418"/>
      <c r="G11" s="397"/>
      <c r="H11" s="397"/>
      <c r="I11" s="397"/>
      <c r="J11" s="397"/>
      <c r="K11" s="397"/>
      <c r="L11" s="418"/>
      <c r="M11" s="397"/>
      <c r="N11" s="397"/>
      <c r="O11" s="397"/>
      <c r="P11" s="397"/>
      <c r="Q11" s="397"/>
      <c r="R11" s="397"/>
      <c r="S11" s="397"/>
      <c r="T11" s="397"/>
      <c r="U11" s="397"/>
      <c r="V11" s="398"/>
      <c r="W11" s="424"/>
      <c r="X11" s="425"/>
      <c r="Y11" s="425"/>
      <c r="Z11" s="316"/>
      <c r="AA11" s="317"/>
      <c r="AB11" s="317"/>
      <c r="AC11" s="402"/>
      <c r="AD11" s="291"/>
      <c r="AE11" s="291"/>
      <c r="AF11" s="291"/>
      <c r="AG11" s="291"/>
      <c r="AH11" s="291"/>
      <c r="AI11" s="394"/>
      <c r="AJ11" s="291"/>
      <c r="AK11" s="291"/>
      <c r="AL11" s="291"/>
      <c r="AM11" s="291"/>
      <c r="AN11" s="291"/>
      <c r="AO11" s="291"/>
      <c r="AP11" s="291"/>
      <c r="AQ11" s="291"/>
      <c r="AR11" s="291"/>
    </row>
    <row r="12" spans="1:45" ht="15" customHeight="1">
      <c r="A12" s="3" t="s">
        <v>63</v>
      </c>
      <c r="B12" s="3">
        <f>COUNTIF(演奏情報!C31:C32,1)</f>
        <v>0</v>
      </c>
      <c r="E12" s="417"/>
      <c r="F12" s="418"/>
      <c r="G12" s="397"/>
      <c r="H12" s="397"/>
      <c r="I12" s="397"/>
      <c r="J12" s="397"/>
      <c r="K12" s="397"/>
      <c r="L12" s="418"/>
      <c r="M12" s="397"/>
      <c r="N12" s="397"/>
      <c r="O12" s="397"/>
      <c r="P12" s="397"/>
      <c r="Q12" s="397"/>
      <c r="R12" s="397"/>
      <c r="S12" s="397"/>
      <c r="T12" s="397"/>
      <c r="U12" s="397"/>
      <c r="V12" s="398"/>
      <c r="W12" s="424" t="s">
        <v>22</v>
      </c>
      <c r="X12" s="425"/>
      <c r="Y12" s="425"/>
      <c r="Z12" s="316"/>
      <c r="AA12" s="317"/>
      <c r="AB12" s="317"/>
      <c r="AC12" s="402" t="s">
        <v>16</v>
      </c>
      <c r="AD12" s="291"/>
      <c r="AE12" s="291"/>
      <c r="AF12" s="291"/>
      <c r="AG12" s="291"/>
      <c r="AH12" s="291"/>
      <c r="AI12" s="394"/>
      <c r="AJ12" s="291"/>
      <c r="AK12" s="291"/>
      <c r="AL12" s="291"/>
      <c r="AM12" s="291"/>
      <c r="AN12" s="291"/>
      <c r="AO12" s="291"/>
      <c r="AP12" s="291"/>
      <c r="AQ12" s="291"/>
      <c r="AR12" s="291"/>
    </row>
    <row r="13" spans="1:45" ht="13" customHeight="1">
      <c r="A13" s="3" t="s">
        <v>64</v>
      </c>
      <c r="B13" s="3">
        <f>COUNTIF(演奏情報!C33:C39,2)</f>
        <v>0</v>
      </c>
      <c r="E13" s="417" t="s">
        <v>42</v>
      </c>
      <c r="F13" s="418"/>
      <c r="G13" s="429" t="s">
        <v>51</v>
      </c>
      <c r="H13" s="426">
        <f>基本情報!C22</f>
        <v>45868</v>
      </c>
      <c r="I13" s="426"/>
      <c r="J13" s="407">
        <f>基本情報!D23</f>
        <v>2</v>
      </c>
      <c r="K13" s="410" t="s">
        <v>29</v>
      </c>
      <c r="L13" s="418" t="s">
        <v>43</v>
      </c>
      <c r="M13" s="397" t="s">
        <v>28</v>
      </c>
      <c r="N13" s="397"/>
      <c r="O13" s="397"/>
      <c r="P13" s="397"/>
      <c r="Q13" s="397"/>
      <c r="R13" s="397"/>
      <c r="S13" s="397"/>
      <c r="T13" s="397"/>
      <c r="U13" s="397"/>
      <c r="V13" s="398"/>
      <c r="W13" s="424"/>
      <c r="X13" s="425"/>
      <c r="Y13" s="425"/>
      <c r="Z13" s="316"/>
      <c r="AA13" s="317"/>
      <c r="AB13" s="317"/>
      <c r="AC13" s="402"/>
      <c r="AD13" s="291"/>
      <c r="AE13" s="291"/>
      <c r="AF13" s="291"/>
      <c r="AG13" s="291"/>
      <c r="AH13" s="291"/>
      <c r="AI13" s="394"/>
      <c r="AJ13" s="291"/>
      <c r="AK13" s="291"/>
      <c r="AL13" s="291"/>
      <c r="AM13" s="291"/>
      <c r="AN13" s="291"/>
      <c r="AO13" s="291"/>
      <c r="AP13" s="291"/>
      <c r="AQ13" s="291"/>
      <c r="AR13" s="291"/>
    </row>
    <row r="14" spans="1:45" ht="7" customHeight="1">
      <c r="E14" s="417"/>
      <c r="F14" s="418"/>
      <c r="G14" s="430"/>
      <c r="H14" s="427"/>
      <c r="I14" s="427"/>
      <c r="J14" s="408"/>
      <c r="K14" s="411"/>
      <c r="L14" s="418"/>
      <c r="M14" s="397"/>
      <c r="N14" s="397"/>
      <c r="O14" s="397"/>
      <c r="P14" s="397"/>
      <c r="Q14" s="397"/>
      <c r="R14" s="397"/>
      <c r="S14" s="397"/>
      <c r="T14" s="397"/>
      <c r="U14" s="397"/>
      <c r="V14" s="398"/>
      <c r="W14" s="424" t="s">
        <v>23</v>
      </c>
      <c r="X14" s="425"/>
      <c r="Y14" s="425"/>
      <c r="Z14" s="316"/>
      <c r="AA14" s="317"/>
      <c r="AB14" s="317"/>
      <c r="AC14" s="402" t="s">
        <v>24</v>
      </c>
      <c r="AD14" s="291"/>
      <c r="AE14" s="291"/>
      <c r="AF14" s="291"/>
      <c r="AG14" s="291"/>
      <c r="AH14" s="291"/>
      <c r="AI14" s="291" t="s">
        <v>27</v>
      </c>
      <c r="AJ14" s="291"/>
      <c r="AK14" s="291"/>
      <c r="AL14" s="291"/>
      <c r="AM14" s="291"/>
      <c r="AN14" s="291"/>
      <c r="AO14" s="291"/>
      <c r="AP14" s="291"/>
      <c r="AQ14" s="291"/>
      <c r="AR14" s="291"/>
    </row>
    <row r="15" spans="1:45" ht="7" customHeight="1">
      <c r="E15" s="417"/>
      <c r="F15" s="418"/>
      <c r="G15" s="430" t="s">
        <v>52</v>
      </c>
      <c r="H15" s="427">
        <f>基本情報!C23</f>
        <v>45869</v>
      </c>
      <c r="I15" s="427"/>
      <c r="J15" s="408"/>
      <c r="K15" s="411"/>
      <c r="L15" s="418"/>
      <c r="M15" s="397"/>
      <c r="N15" s="397"/>
      <c r="O15" s="397"/>
      <c r="P15" s="397"/>
      <c r="Q15" s="397"/>
      <c r="R15" s="397"/>
      <c r="S15" s="397"/>
      <c r="T15" s="397"/>
      <c r="U15" s="397"/>
      <c r="V15" s="398"/>
      <c r="W15" s="424"/>
      <c r="X15" s="425"/>
      <c r="Y15" s="425"/>
      <c r="Z15" s="316"/>
      <c r="AA15" s="317"/>
      <c r="AB15" s="317"/>
      <c r="AC15" s="402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</row>
    <row r="16" spans="1:45" ht="13" customHeight="1" thickBot="1">
      <c r="E16" s="419"/>
      <c r="F16" s="420"/>
      <c r="G16" s="431"/>
      <c r="H16" s="428"/>
      <c r="I16" s="428"/>
      <c r="J16" s="409"/>
      <c r="K16" s="412"/>
      <c r="L16" s="420"/>
      <c r="M16" s="399"/>
      <c r="N16" s="399"/>
      <c r="O16" s="399"/>
      <c r="P16" s="399"/>
      <c r="Q16" s="399"/>
      <c r="R16" s="399"/>
      <c r="S16" s="399"/>
      <c r="T16" s="399"/>
      <c r="U16" s="399"/>
      <c r="V16" s="400"/>
      <c r="W16" s="424"/>
      <c r="X16" s="425"/>
      <c r="Y16" s="425"/>
      <c r="Z16" s="316"/>
      <c r="AA16" s="317"/>
      <c r="AB16" s="317"/>
      <c r="AC16" s="402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</row>
    <row r="17" spans="1:44" ht="13" customHeight="1" thickTop="1" thickBot="1"/>
    <row r="18" spans="1:44" ht="15" customHeight="1" thickTop="1">
      <c r="E18" s="442" t="s">
        <v>226</v>
      </c>
      <c r="F18" s="443"/>
      <c r="G18" s="443"/>
      <c r="H18" s="443"/>
      <c r="I18" s="443"/>
      <c r="J18" s="443"/>
      <c r="K18" s="443" t="s">
        <v>41</v>
      </c>
      <c r="L18" s="443"/>
      <c r="M18" s="443"/>
      <c r="N18" s="446" t="s">
        <v>1</v>
      </c>
      <c r="O18" s="446"/>
      <c r="P18" s="446" t="s">
        <v>2</v>
      </c>
      <c r="Q18" s="446"/>
      <c r="R18" s="446"/>
      <c r="S18" s="446"/>
      <c r="T18" s="446"/>
      <c r="U18" s="446"/>
      <c r="V18" s="388" t="s">
        <v>6</v>
      </c>
      <c r="W18" s="388"/>
      <c r="X18" s="388"/>
      <c r="Y18" s="388" t="s">
        <v>8</v>
      </c>
      <c r="Z18" s="388"/>
      <c r="AA18" s="388" t="s">
        <v>8</v>
      </c>
      <c r="AB18" s="390"/>
      <c r="AC18" s="9" t="s">
        <v>11</v>
      </c>
      <c r="AD18" s="392" t="s">
        <v>30</v>
      </c>
      <c r="AE18" s="392"/>
      <c r="AF18" s="392"/>
      <c r="AG18" s="392"/>
      <c r="AH18" s="392"/>
      <c r="AI18" s="392"/>
      <c r="AJ18" s="386" t="s">
        <v>14</v>
      </c>
      <c r="AK18" s="386" t="s">
        <v>15</v>
      </c>
      <c r="AL18" s="386"/>
      <c r="AM18" s="386"/>
      <c r="AN18" s="386"/>
      <c r="AO18" s="386"/>
      <c r="AP18" s="386"/>
      <c r="AQ18" s="386"/>
      <c r="AR18" s="386"/>
    </row>
    <row r="19" spans="1:44" ht="15" customHeight="1" thickBot="1">
      <c r="E19" s="444"/>
      <c r="F19" s="445"/>
      <c r="G19" s="445"/>
      <c r="H19" s="445"/>
      <c r="I19" s="445"/>
      <c r="J19" s="445"/>
      <c r="K19" s="445"/>
      <c r="L19" s="445"/>
      <c r="M19" s="445"/>
      <c r="N19" s="387"/>
      <c r="O19" s="387"/>
      <c r="P19" s="387"/>
      <c r="Q19" s="387"/>
      <c r="R19" s="387"/>
      <c r="S19" s="387"/>
      <c r="T19" s="387"/>
      <c r="U19" s="387"/>
      <c r="V19" s="389" t="s">
        <v>7</v>
      </c>
      <c r="W19" s="389"/>
      <c r="X19" s="389"/>
      <c r="Y19" s="389" t="s">
        <v>9</v>
      </c>
      <c r="Z19" s="389"/>
      <c r="AA19" s="389" t="s">
        <v>10</v>
      </c>
      <c r="AB19" s="391"/>
      <c r="AC19" s="10" t="s">
        <v>12</v>
      </c>
      <c r="AD19" s="393" t="s">
        <v>13</v>
      </c>
      <c r="AE19" s="393"/>
      <c r="AF19" s="393"/>
      <c r="AG19" s="393"/>
      <c r="AH19" s="393"/>
      <c r="AI19" s="393"/>
      <c r="AJ19" s="387"/>
      <c r="AK19" s="387"/>
      <c r="AL19" s="387"/>
      <c r="AM19" s="387"/>
      <c r="AN19" s="387"/>
      <c r="AO19" s="387"/>
      <c r="AP19" s="387"/>
      <c r="AQ19" s="387"/>
      <c r="AR19" s="387"/>
    </row>
    <row r="20" spans="1:44" ht="29" customHeight="1">
      <c r="A20" s="3">
        <f>(A8-1)*10+1</f>
        <v>1</v>
      </c>
      <c r="E20" s="365">
        <f>(A8-1)*10+1</f>
        <v>1</v>
      </c>
      <c r="F20" s="367" t="str">
        <f>IF(A20&gt;$B$11,"",IF(CHOOSE(VLOOKUP(A20,演奏情報!$B$31:$K$38,2,FALSE),演奏情報!$E$31,演奏情報!$E$32)=0,"",CHOOSE(VLOOKUP(A20,演奏情報!$B$31:$K$38,2,FALSE),演奏情報!$E$31,演奏情報!$E$32)))</f>
        <v/>
      </c>
      <c r="G20" s="367"/>
      <c r="H20" s="367"/>
      <c r="I20" s="367"/>
      <c r="J20" s="367"/>
      <c r="K20" s="368"/>
      <c r="L20" s="368"/>
      <c r="M20" s="368"/>
      <c r="N20" s="369" t="s">
        <v>5</v>
      </c>
      <c r="O20" s="11" t="s">
        <v>3</v>
      </c>
      <c r="P20" s="371" t="str">
        <f>IF(OR(F20="",F20="Aパートは必ず選択してください"),"",IF(A20&gt;$B$11,"",IF(OR(ISBLANK(VLOOKUP(A20,演奏情報!$B$31:$K$38,5,FALSE)),VLOOKUP(A20,演奏情報!$B$31:$K$38,5,FALSE)=" "),"",VLOOKUP(A20,演奏情報!$B$31:$K$38,5,FALSE))))</f>
        <v/>
      </c>
      <c r="Q20" s="372"/>
      <c r="R20" s="372"/>
      <c r="S20" s="372"/>
      <c r="T20" s="372"/>
      <c r="U20" s="373"/>
      <c r="V20" s="360" t="str">
        <f>IF(F20="","",団体情報!$D$9)</f>
        <v/>
      </c>
      <c r="W20" s="360"/>
      <c r="X20" s="360"/>
      <c r="Y20" s="362" t="str">
        <f>IF(OR(F20="",F20="Aパートは必ず選択してください"),"",IF(A20&gt;$B$11,"",IF(OR(ISBLANK(VLOOKUP(A20,演奏情報!$B$31:$K$38,7,FALSE)),VLOOKUP(A20,演奏情報!$B$31:$K$38,7,FALSE)=" "),"",VLOOKUP(A20,演奏情報!$B$31:$K$38,7,FALSE))))</f>
        <v/>
      </c>
      <c r="Z20" s="363"/>
      <c r="AA20" s="362" t="str">
        <f>IF(F20="","",1)</f>
        <v/>
      </c>
      <c r="AB20" s="364"/>
      <c r="AC20" s="12"/>
      <c r="AD20" s="358"/>
      <c r="AE20" s="349"/>
      <c r="AF20" s="351"/>
      <c r="AG20" s="358"/>
      <c r="AH20" s="349"/>
      <c r="AI20" s="351"/>
      <c r="AJ20" s="311"/>
      <c r="AK20" s="358"/>
      <c r="AL20" s="349"/>
      <c r="AM20" s="349"/>
      <c r="AN20" s="349"/>
      <c r="AO20" s="349"/>
      <c r="AP20" s="349"/>
      <c r="AQ20" s="349"/>
      <c r="AR20" s="351"/>
    </row>
    <row r="21" spans="1:44" ht="29" customHeight="1" thickBot="1">
      <c r="E21" s="384"/>
      <c r="F21" s="376" t="str">
        <f>IF(F20="","",IF(A20&gt;$B$11,"",IF(CHOOSE(VLOOKUP(A20,演奏情報!$B$31:$K$38,2,FALSE),$B$12,$B$13)=1,"",IF(VLOOKUP(A20,演奏情報!$B$31:$K$38,4,FALSE)=F20,"",VLOOKUP(A20,演奏情報!$B$31:$K$38,4,FALSE)))))</f>
        <v/>
      </c>
      <c r="G21" s="376"/>
      <c r="H21" s="376"/>
      <c r="I21" s="376"/>
      <c r="J21" s="376"/>
      <c r="K21" s="377"/>
      <c r="L21" s="377"/>
      <c r="M21" s="377"/>
      <c r="N21" s="385"/>
      <c r="O21" s="13" t="s">
        <v>4</v>
      </c>
      <c r="P21" s="378" t="str">
        <f>IF(F20="","",IF(A20&gt;$B$11,"",IF(OR(ISBLANK(VLOOKUP(A20,演奏情報!$B$31:$K$38,6,FALSE)),VLOOKUP(A20,演奏情報!$B$31:$K$38,6,FALSE)=""),"","("&amp;VLOOKUP(A20,演奏情報!$B$31:$K$38,6,FALSE)&amp;")")))</f>
        <v/>
      </c>
      <c r="Q21" s="379"/>
      <c r="R21" s="379"/>
      <c r="S21" s="379"/>
      <c r="T21" s="379"/>
      <c r="U21" s="380"/>
      <c r="V21" s="383"/>
      <c r="W21" s="383"/>
      <c r="X21" s="383"/>
      <c r="Y21" s="14"/>
      <c r="Z21" s="15" t="s">
        <v>16</v>
      </c>
      <c r="AA21" s="14"/>
      <c r="AB21" s="16" t="s">
        <v>17</v>
      </c>
      <c r="AC21" s="17" t="s">
        <v>17</v>
      </c>
      <c r="AD21" s="381"/>
      <c r="AE21" s="374"/>
      <c r="AF21" s="375"/>
      <c r="AG21" s="381"/>
      <c r="AH21" s="374"/>
      <c r="AI21" s="375"/>
      <c r="AJ21" s="382"/>
      <c r="AK21" s="381"/>
      <c r="AL21" s="374"/>
      <c r="AM21" s="374"/>
      <c r="AN21" s="374"/>
      <c r="AO21" s="374"/>
      <c r="AP21" s="374"/>
      <c r="AQ21" s="374"/>
      <c r="AR21" s="375"/>
    </row>
    <row r="22" spans="1:44" ht="29" customHeight="1">
      <c r="A22" s="3">
        <f>A20+1</f>
        <v>2</v>
      </c>
      <c r="E22" s="365">
        <f>E20+1</f>
        <v>2</v>
      </c>
      <c r="F22" s="367" t="str">
        <f>IF(A22&gt;$B$11,"",IF(CHOOSE(VLOOKUP(A22,演奏情報!$B$31:$K$38,2,FALSE),演奏情報!$E$31,演奏情報!$E$32)=0,"",CHOOSE(VLOOKUP(A22,演奏情報!$B$31:$K$38,2,FALSE),演奏情報!$E$31,演奏情報!$E$32)))</f>
        <v/>
      </c>
      <c r="G22" s="367"/>
      <c r="H22" s="367"/>
      <c r="I22" s="367"/>
      <c r="J22" s="367"/>
      <c r="K22" s="368"/>
      <c r="L22" s="368"/>
      <c r="M22" s="368"/>
      <c r="N22" s="369" t="s">
        <v>5</v>
      </c>
      <c r="O22" s="11" t="s">
        <v>3</v>
      </c>
      <c r="P22" s="371" t="str">
        <f>IF(F22="","",IF(A22&gt;$B$11,"",IF(OR(ISBLANK(VLOOKUP(A22,演奏情報!$B$31:$K$38,5,FALSE)),VLOOKUP(A22,演奏情報!$B$31:$K$38,5,FALSE)=" "),"",VLOOKUP(A22,演奏情報!$B$31:$K$38,5,FALSE))))</f>
        <v/>
      </c>
      <c r="Q22" s="372"/>
      <c r="R22" s="372"/>
      <c r="S22" s="372"/>
      <c r="T22" s="372"/>
      <c r="U22" s="373"/>
      <c r="V22" s="360" t="str">
        <f>IF(F22="","",団体情報!$D$9)</f>
        <v/>
      </c>
      <c r="W22" s="360"/>
      <c r="X22" s="360"/>
      <c r="Y22" s="362" t="str">
        <f>IF(F22="","",IF(A22&gt;$B$11,"",IF(OR(ISBLANK(VLOOKUP(A22,演奏情報!$B$31:$K$38,7,FALSE)),VLOOKUP(A22,演奏情報!$B$31:$K$38,7,FALSE)=" "),"",VLOOKUP(A22,演奏情報!$B$31:$K$38,7,FALSE))))</f>
        <v/>
      </c>
      <c r="Z22" s="363"/>
      <c r="AA22" s="362" t="str">
        <f>IF(F22="","",1)</f>
        <v/>
      </c>
      <c r="AB22" s="364"/>
      <c r="AC22" s="12"/>
      <c r="AD22" s="358"/>
      <c r="AE22" s="349"/>
      <c r="AF22" s="351"/>
      <c r="AG22" s="358"/>
      <c r="AH22" s="349"/>
      <c r="AI22" s="351"/>
      <c r="AJ22" s="311"/>
      <c r="AK22" s="358"/>
      <c r="AL22" s="349"/>
      <c r="AM22" s="349"/>
      <c r="AN22" s="349"/>
      <c r="AO22" s="349"/>
      <c r="AP22" s="349"/>
      <c r="AQ22" s="349"/>
      <c r="AR22" s="351"/>
    </row>
    <row r="23" spans="1:44" ht="29" customHeight="1" thickBot="1">
      <c r="E23" s="384"/>
      <c r="F23" s="376" t="str">
        <f>IF(F22="","",IF(A22&gt;$B$11,"",IF(CHOOSE(VLOOKUP(A22,演奏情報!$B$31:$K$38,2,FALSE),$B$12,$B$13)=1,"",IF(VLOOKUP(A22,演奏情報!$B$31:$K$38,4,FALSE)=F22,"",VLOOKUP(A22,演奏情報!$B$31:$K$38,4,FALSE)))))</f>
        <v/>
      </c>
      <c r="G23" s="376"/>
      <c r="H23" s="376"/>
      <c r="I23" s="376"/>
      <c r="J23" s="376"/>
      <c r="K23" s="377"/>
      <c r="L23" s="377"/>
      <c r="M23" s="377"/>
      <c r="N23" s="385"/>
      <c r="O23" s="13" t="s">
        <v>4</v>
      </c>
      <c r="P23" s="378" t="str">
        <f>IF(F22="","",IF(A22&gt;$B$11,"",IF(OR(ISBLANK(VLOOKUP(A22,演奏情報!$B$31:$K$38,6,FALSE)),VLOOKUP(A22,演奏情報!$B$31:$K$38,6,FALSE)=""),"","("&amp;VLOOKUP(A22,演奏情報!$B$31:$K$38,6,FALSE)&amp;")")))</f>
        <v/>
      </c>
      <c r="Q23" s="379"/>
      <c r="R23" s="379"/>
      <c r="S23" s="379"/>
      <c r="T23" s="379"/>
      <c r="U23" s="380"/>
      <c r="V23" s="383"/>
      <c r="W23" s="383"/>
      <c r="X23" s="383"/>
      <c r="Y23" s="14"/>
      <c r="Z23" s="15" t="s">
        <v>16</v>
      </c>
      <c r="AA23" s="14"/>
      <c r="AB23" s="16" t="s">
        <v>17</v>
      </c>
      <c r="AC23" s="17" t="s">
        <v>17</v>
      </c>
      <c r="AD23" s="381"/>
      <c r="AE23" s="374"/>
      <c r="AF23" s="375"/>
      <c r="AG23" s="381"/>
      <c r="AH23" s="374"/>
      <c r="AI23" s="375"/>
      <c r="AJ23" s="382"/>
      <c r="AK23" s="381"/>
      <c r="AL23" s="374"/>
      <c r="AM23" s="374"/>
      <c r="AN23" s="374"/>
      <c r="AO23" s="374"/>
      <c r="AP23" s="374"/>
      <c r="AQ23" s="374"/>
      <c r="AR23" s="375"/>
    </row>
    <row r="24" spans="1:44" ht="29" customHeight="1">
      <c r="A24" s="3">
        <f>A22+1</f>
        <v>3</v>
      </c>
      <c r="E24" s="365">
        <f>E22+1</f>
        <v>3</v>
      </c>
      <c r="F24" s="367" t="str">
        <f>IF(A24&gt;$B$11,"",IF(CHOOSE(VLOOKUP(A24,演奏情報!$B$31:$K$38,2,FALSE),演奏情報!$E$31,演奏情報!$E$32)=0,"",CHOOSE(VLOOKUP(A24,演奏情報!$B$31:$K$38,2,FALSE),演奏情報!$E$31,演奏情報!$E$32)))</f>
        <v/>
      </c>
      <c r="G24" s="367"/>
      <c r="H24" s="367"/>
      <c r="I24" s="367"/>
      <c r="J24" s="367"/>
      <c r="K24" s="368"/>
      <c r="L24" s="368"/>
      <c r="M24" s="368"/>
      <c r="N24" s="369" t="s">
        <v>5</v>
      </c>
      <c r="O24" s="11" t="s">
        <v>3</v>
      </c>
      <c r="P24" s="371" t="str">
        <f>IF(F24="","",IF(A24&gt;$B$11,"",IF(OR(ISBLANK(VLOOKUP(A24,演奏情報!$B$31:$K$38,5,FALSE)),VLOOKUP(A24,演奏情報!$B$31:$K$38,5,FALSE)=" "),"",VLOOKUP(A24,演奏情報!$B$31:$K$38,5,FALSE))))</f>
        <v/>
      </c>
      <c r="Q24" s="372"/>
      <c r="R24" s="372"/>
      <c r="S24" s="372"/>
      <c r="T24" s="372"/>
      <c r="U24" s="373"/>
      <c r="V24" s="360" t="str">
        <f>IF(F24="","",団体情報!$D$9)</f>
        <v/>
      </c>
      <c r="W24" s="360"/>
      <c r="X24" s="360"/>
      <c r="Y24" s="362" t="str">
        <f>IF(F24="","",IF(A24&gt;$B$11,"",IF(OR(ISBLANK(VLOOKUP(A24,演奏情報!$B$31:$K$38,7,FALSE)),VLOOKUP(A24,演奏情報!$B$31:$K$38,7,FALSE)=" "),"",VLOOKUP(A24,演奏情報!$B$31:$K$38,7,FALSE))))</f>
        <v/>
      </c>
      <c r="Z24" s="363"/>
      <c r="AA24" s="362" t="str">
        <f>IF(F24="","",1)</f>
        <v/>
      </c>
      <c r="AB24" s="364"/>
      <c r="AC24" s="12"/>
      <c r="AD24" s="358"/>
      <c r="AE24" s="349"/>
      <c r="AF24" s="351"/>
      <c r="AG24" s="358"/>
      <c r="AH24" s="349"/>
      <c r="AI24" s="351"/>
      <c r="AJ24" s="311"/>
      <c r="AK24" s="358"/>
      <c r="AL24" s="349"/>
      <c r="AM24" s="349"/>
      <c r="AN24" s="349"/>
      <c r="AO24" s="349"/>
      <c r="AP24" s="349"/>
      <c r="AQ24" s="349"/>
      <c r="AR24" s="351"/>
    </row>
    <row r="25" spans="1:44" ht="29" customHeight="1" thickBot="1">
      <c r="E25" s="384"/>
      <c r="F25" s="376" t="str">
        <f>IF(F24="","",IF(A24&gt;$B$11,"",IF(CHOOSE(VLOOKUP(A24,演奏情報!$B$31:$K$38,2,FALSE),$B$12,$B$13)=1,"",IF(VLOOKUP(A24,演奏情報!$B$31:$K$38,4,FALSE)=F24,"",VLOOKUP(A24,演奏情報!$B$31:$K$38,4,FALSE)))))</f>
        <v/>
      </c>
      <c r="G25" s="376"/>
      <c r="H25" s="376"/>
      <c r="I25" s="376"/>
      <c r="J25" s="376"/>
      <c r="K25" s="377"/>
      <c r="L25" s="377"/>
      <c r="M25" s="377"/>
      <c r="N25" s="385"/>
      <c r="O25" s="13" t="s">
        <v>4</v>
      </c>
      <c r="P25" s="378" t="str">
        <f>IF(F24="","",IF(A24&gt;$B$11,"",IF(OR(ISBLANK(VLOOKUP(A24,演奏情報!$B$31:$K$38,6,FALSE)),VLOOKUP(A24,演奏情報!$B$31:$K$38,6,FALSE)=""),"","("&amp;VLOOKUP(A24,演奏情報!$B$31:$K$38,6,FALSE)&amp;")")))</f>
        <v/>
      </c>
      <c r="Q25" s="379"/>
      <c r="R25" s="379"/>
      <c r="S25" s="379"/>
      <c r="T25" s="379"/>
      <c r="U25" s="380"/>
      <c r="V25" s="383"/>
      <c r="W25" s="383"/>
      <c r="X25" s="383"/>
      <c r="Y25" s="14"/>
      <c r="Z25" s="15" t="s">
        <v>16</v>
      </c>
      <c r="AA25" s="14"/>
      <c r="AB25" s="16" t="s">
        <v>17</v>
      </c>
      <c r="AC25" s="17" t="s">
        <v>17</v>
      </c>
      <c r="AD25" s="381"/>
      <c r="AE25" s="374"/>
      <c r="AF25" s="375"/>
      <c r="AG25" s="381"/>
      <c r="AH25" s="374"/>
      <c r="AI25" s="375"/>
      <c r="AJ25" s="382"/>
      <c r="AK25" s="381"/>
      <c r="AL25" s="374"/>
      <c r="AM25" s="374"/>
      <c r="AN25" s="374"/>
      <c r="AO25" s="374"/>
      <c r="AP25" s="374"/>
      <c r="AQ25" s="374"/>
      <c r="AR25" s="375"/>
    </row>
    <row r="26" spans="1:44" ht="29" customHeight="1">
      <c r="A26" s="3">
        <f>A24+1</f>
        <v>4</v>
      </c>
      <c r="E26" s="365">
        <f>E24+1</f>
        <v>4</v>
      </c>
      <c r="F26" s="367" t="str">
        <f>IF(A26&gt;$B$11,"",IF(CHOOSE(VLOOKUP(A26,演奏情報!$B$31:$K$38,2,FALSE),演奏情報!$E$31,演奏情報!$E$32)=0,"",CHOOSE(VLOOKUP(A26,演奏情報!$B$31:$K$38,2,FALSE),演奏情報!$E$31,演奏情報!$E$32)))</f>
        <v/>
      </c>
      <c r="G26" s="367"/>
      <c r="H26" s="367"/>
      <c r="I26" s="367"/>
      <c r="J26" s="367"/>
      <c r="K26" s="368"/>
      <c r="L26" s="368"/>
      <c r="M26" s="368"/>
      <c r="N26" s="369" t="s">
        <v>5</v>
      </c>
      <c r="O26" s="11" t="s">
        <v>3</v>
      </c>
      <c r="P26" s="371" t="str">
        <f>IF(F26="","",IF(A26&gt;$B$11,"",IF(OR(ISBLANK(VLOOKUP(A26,演奏情報!$B$31:$K$38,5,FALSE)),VLOOKUP(A26,演奏情報!$B$31:$K$38,5,FALSE)=" "),"",VLOOKUP(A26,演奏情報!$B$31:$K$38,5,FALSE))))</f>
        <v/>
      </c>
      <c r="Q26" s="372"/>
      <c r="R26" s="372"/>
      <c r="S26" s="372"/>
      <c r="T26" s="372"/>
      <c r="U26" s="373"/>
      <c r="V26" s="360" t="str">
        <f>IF(F26="","",団体情報!$D$9)</f>
        <v/>
      </c>
      <c r="W26" s="360"/>
      <c r="X26" s="360"/>
      <c r="Y26" s="362" t="str">
        <f>IF(F26="","",IF(A26&gt;$B$11,"",IF(OR(ISBLANK(VLOOKUP(A26,演奏情報!$B$31:$K$38,7,FALSE)),VLOOKUP(A26,演奏情報!$B$31:$K$38,7,FALSE)=" "),"",VLOOKUP(A26,演奏情報!$B$31:$K$38,7,FALSE))))</f>
        <v/>
      </c>
      <c r="Z26" s="363"/>
      <c r="AA26" s="362" t="str">
        <f>IF(F26="","",1)</f>
        <v/>
      </c>
      <c r="AB26" s="364"/>
      <c r="AC26" s="12"/>
      <c r="AD26" s="358"/>
      <c r="AE26" s="349"/>
      <c r="AF26" s="351"/>
      <c r="AG26" s="358"/>
      <c r="AH26" s="349"/>
      <c r="AI26" s="351"/>
      <c r="AJ26" s="311"/>
      <c r="AK26" s="358"/>
      <c r="AL26" s="349"/>
      <c r="AM26" s="349"/>
      <c r="AN26" s="349"/>
      <c r="AO26" s="349"/>
      <c r="AP26" s="349"/>
      <c r="AQ26" s="349"/>
      <c r="AR26" s="351"/>
    </row>
    <row r="27" spans="1:44" ht="29" customHeight="1" thickBot="1">
      <c r="E27" s="384"/>
      <c r="F27" s="376" t="str">
        <f>IF(F26="","",IF(A26&gt;$B$11,"",IF(CHOOSE(VLOOKUP(A26,演奏情報!$B$31:$K$38,2,FALSE),$B$12,$B$13)=1,"",IF(VLOOKUP(A26,演奏情報!$B$31:$K$38,4,FALSE)=F26,"",VLOOKUP(A26,演奏情報!$B$31:$K$38,4,FALSE)))))</f>
        <v/>
      </c>
      <c r="G27" s="376"/>
      <c r="H27" s="376"/>
      <c r="I27" s="376"/>
      <c r="J27" s="376"/>
      <c r="K27" s="377"/>
      <c r="L27" s="377"/>
      <c r="M27" s="377"/>
      <c r="N27" s="385"/>
      <c r="O27" s="13" t="s">
        <v>4</v>
      </c>
      <c r="P27" s="378" t="str">
        <f>IF(F26="","",IF(A26&gt;$B$11,"",IF(OR(ISBLANK(VLOOKUP(A26,演奏情報!$B$31:$K$38,6,FALSE)),VLOOKUP(A26,演奏情報!$B$31:$K$38,6,FALSE)=""),"","("&amp;VLOOKUP(A26,演奏情報!$B$31:$K$38,6,FALSE)&amp;")")))</f>
        <v/>
      </c>
      <c r="Q27" s="379"/>
      <c r="R27" s="379"/>
      <c r="S27" s="379"/>
      <c r="T27" s="379"/>
      <c r="U27" s="380"/>
      <c r="V27" s="383"/>
      <c r="W27" s="383"/>
      <c r="X27" s="383"/>
      <c r="Y27" s="14"/>
      <c r="Z27" s="15" t="s">
        <v>16</v>
      </c>
      <c r="AA27" s="14"/>
      <c r="AB27" s="16" t="s">
        <v>17</v>
      </c>
      <c r="AC27" s="17" t="s">
        <v>17</v>
      </c>
      <c r="AD27" s="381"/>
      <c r="AE27" s="374"/>
      <c r="AF27" s="375"/>
      <c r="AG27" s="381"/>
      <c r="AH27" s="374"/>
      <c r="AI27" s="375"/>
      <c r="AJ27" s="382"/>
      <c r="AK27" s="381"/>
      <c r="AL27" s="374"/>
      <c r="AM27" s="374"/>
      <c r="AN27" s="374"/>
      <c r="AO27" s="374"/>
      <c r="AP27" s="374"/>
      <c r="AQ27" s="374"/>
      <c r="AR27" s="375"/>
    </row>
    <row r="28" spans="1:44" ht="29" customHeight="1">
      <c r="A28" s="3">
        <f>A26+1</f>
        <v>5</v>
      </c>
      <c r="E28" s="365">
        <f>E26+1</f>
        <v>5</v>
      </c>
      <c r="F28" s="367" t="str">
        <f>IF(A28&gt;$B$11,"",IF(CHOOSE(VLOOKUP(A28,演奏情報!$B$31:$K$38,2,FALSE),演奏情報!$E$31,演奏情報!$E$32)=0,"",CHOOSE(VLOOKUP(A28,演奏情報!$B$31:$K$38,2,FALSE),演奏情報!$E$31,演奏情報!$E$32)))</f>
        <v/>
      </c>
      <c r="G28" s="367"/>
      <c r="H28" s="367"/>
      <c r="I28" s="367"/>
      <c r="J28" s="367"/>
      <c r="K28" s="368"/>
      <c r="L28" s="368"/>
      <c r="M28" s="368"/>
      <c r="N28" s="369" t="s">
        <v>5</v>
      </c>
      <c r="O28" s="11" t="s">
        <v>3</v>
      </c>
      <c r="P28" s="371" t="str">
        <f>IF(F28="","",IF(A28&gt;$B$11,"",IF(OR(ISBLANK(VLOOKUP(A28,演奏情報!$B$31:$K$38,5,FALSE)),VLOOKUP(A28,演奏情報!$B$31:$K$38,5,FALSE)=" "),"",VLOOKUP(A28,演奏情報!$B$31:$K$38,5,FALSE))))</f>
        <v/>
      </c>
      <c r="Q28" s="372"/>
      <c r="R28" s="372"/>
      <c r="S28" s="372"/>
      <c r="T28" s="372"/>
      <c r="U28" s="373"/>
      <c r="V28" s="360" t="str">
        <f>IF(F28="","",団体情報!$D$9)</f>
        <v/>
      </c>
      <c r="W28" s="360"/>
      <c r="X28" s="360"/>
      <c r="Y28" s="362" t="str">
        <f>IF(F28="","",IF(A28&gt;$B$11,"",IF(OR(ISBLANK(VLOOKUP(A28,演奏情報!$B$31:$K$38,7,FALSE)),VLOOKUP(A28,演奏情報!$B$31:$K$38,7,FALSE)=" "),"",VLOOKUP(A28,演奏情報!$B$31:$K$38,7,FALSE))))</f>
        <v/>
      </c>
      <c r="Z28" s="363"/>
      <c r="AA28" s="362" t="str">
        <f>IF(F28="","",1)</f>
        <v/>
      </c>
      <c r="AB28" s="364"/>
      <c r="AC28" s="12"/>
      <c r="AD28" s="358"/>
      <c r="AE28" s="349"/>
      <c r="AF28" s="351"/>
      <c r="AG28" s="358"/>
      <c r="AH28" s="349"/>
      <c r="AI28" s="351"/>
      <c r="AJ28" s="311"/>
      <c r="AK28" s="358"/>
      <c r="AL28" s="349"/>
      <c r="AM28" s="349"/>
      <c r="AN28" s="349"/>
      <c r="AO28" s="349"/>
      <c r="AP28" s="349"/>
      <c r="AQ28" s="349"/>
      <c r="AR28" s="351"/>
    </row>
    <row r="29" spans="1:44" ht="29" customHeight="1" thickBot="1">
      <c r="E29" s="384"/>
      <c r="F29" s="376" t="str">
        <f>IF(F28="","",IF(A28&gt;$B$11,"",IF(CHOOSE(VLOOKUP(A28,演奏情報!$B$31:$K$38,2,FALSE),$B$12,$B$13)=1,"",IF(VLOOKUP(A28,演奏情報!$B$31:$K$38,4,FALSE)=F28,"",VLOOKUP(A28,演奏情報!$B$31:$K$38,4,FALSE)))))</f>
        <v/>
      </c>
      <c r="G29" s="376"/>
      <c r="H29" s="376"/>
      <c r="I29" s="376"/>
      <c r="J29" s="376"/>
      <c r="K29" s="377"/>
      <c r="L29" s="377"/>
      <c r="M29" s="377"/>
      <c r="N29" s="385"/>
      <c r="O29" s="13" t="s">
        <v>4</v>
      </c>
      <c r="P29" s="378" t="str">
        <f>IF(F28="","",IF(A28&gt;$B$11,"",IF(OR(ISBLANK(VLOOKUP(A28,演奏情報!$B$31:$K$38,6,FALSE)),VLOOKUP(A28,演奏情報!$B$31:$K$38,6,FALSE)=""),"","("&amp;VLOOKUP(A28,演奏情報!$B$31:$K$38,6,FALSE)&amp;")")))</f>
        <v/>
      </c>
      <c r="Q29" s="379"/>
      <c r="R29" s="379"/>
      <c r="S29" s="379"/>
      <c r="T29" s="379"/>
      <c r="U29" s="380"/>
      <c r="V29" s="383"/>
      <c r="W29" s="383"/>
      <c r="X29" s="383"/>
      <c r="Y29" s="14"/>
      <c r="Z29" s="15" t="s">
        <v>16</v>
      </c>
      <c r="AA29" s="14"/>
      <c r="AB29" s="16" t="s">
        <v>17</v>
      </c>
      <c r="AC29" s="17" t="s">
        <v>17</v>
      </c>
      <c r="AD29" s="381"/>
      <c r="AE29" s="374"/>
      <c r="AF29" s="375"/>
      <c r="AG29" s="381"/>
      <c r="AH29" s="374"/>
      <c r="AI29" s="375"/>
      <c r="AJ29" s="382"/>
      <c r="AK29" s="381"/>
      <c r="AL29" s="374"/>
      <c r="AM29" s="374"/>
      <c r="AN29" s="374"/>
      <c r="AO29" s="374"/>
      <c r="AP29" s="374"/>
      <c r="AQ29" s="374"/>
      <c r="AR29" s="375"/>
    </row>
    <row r="30" spans="1:44" ht="29" customHeight="1">
      <c r="A30" s="3">
        <f>A28+1</f>
        <v>6</v>
      </c>
      <c r="E30" s="365">
        <f>E28+1</f>
        <v>6</v>
      </c>
      <c r="F30" s="367" t="str">
        <f>IF(A30&gt;$B$11,"",IF(CHOOSE(VLOOKUP(A30,演奏情報!$B$31:$K$38,2,FALSE),演奏情報!$E$31,演奏情報!$E$32)=0,"",CHOOSE(VLOOKUP(A30,演奏情報!$B$31:$K$38,2,FALSE),演奏情報!$E$31,演奏情報!$E$32)))</f>
        <v/>
      </c>
      <c r="G30" s="367"/>
      <c r="H30" s="367"/>
      <c r="I30" s="367"/>
      <c r="J30" s="367"/>
      <c r="K30" s="368"/>
      <c r="L30" s="368"/>
      <c r="M30" s="368"/>
      <c r="N30" s="369" t="s">
        <v>5</v>
      </c>
      <c r="O30" s="11" t="s">
        <v>3</v>
      </c>
      <c r="P30" s="371" t="str">
        <f>IF(F30="","",IF(A30&gt;$B$11,"",IF(OR(ISBLANK(VLOOKUP(A30,演奏情報!$B$31:$K$38,5,FALSE)),VLOOKUP(A30,演奏情報!$B$31:$K$38,5,FALSE)=" "),"",VLOOKUP(A30,演奏情報!$B$31:$K$38,5,FALSE))))</f>
        <v/>
      </c>
      <c r="Q30" s="372"/>
      <c r="R30" s="372"/>
      <c r="S30" s="372"/>
      <c r="T30" s="372"/>
      <c r="U30" s="373"/>
      <c r="V30" s="360" t="str">
        <f>IF(F30="","",団体情報!$D$9)</f>
        <v/>
      </c>
      <c r="W30" s="360"/>
      <c r="X30" s="360"/>
      <c r="Y30" s="362" t="str">
        <f>IF(F30="","",IF(A30&gt;$B$11,"",IF(OR(ISBLANK(VLOOKUP(A30,演奏情報!$B$31:$K$38,7,FALSE)),VLOOKUP(A30,演奏情報!$B$31:$K$38,7,FALSE)=" "),"",VLOOKUP(A30,演奏情報!$B$31:$K$38,7,FALSE))))</f>
        <v/>
      </c>
      <c r="Z30" s="363"/>
      <c r="AA30" s="362" t="str">
        <f>IF(F30="","",1)</f>
        <v/>
      </c>
      <c r="AB30" s="364"/>
      <c r="AC30" s="12"/>
      <c r="AD30" s="358"/>
      <c r="AE30" s="349"/>
      <c r="AF30" s="351"/>
      <c r="AG30" s="358"/>
      <c r="AH30" s="349"/>
      <c r="AI30" s="351"/>
      <c r="AJ30" s="311"/>
      <c r="AK30" s="358"/>
      <c r="AL30" s="349"/>
      <c r="AM30" s="349"/>
      <c r="AN30" s="349"/>
      <c r="AO30" s="349"/>
      <c r="AP30" s="349"/>
      <c r="AQ30" s="349"/>
      <c r="AR30" s="351"/>
    </row>
    <row r="31" spans="1:44" ht="29" customHeight="1" thickBot="1">
      <c r="E31" s="384"/>
      <c r="F31" s="376" t="str">
        <f>IF(F30="","",IF(A30&gt;$B$11,"",IF(CHOOSE(VLOOKUP(A30,演奏情報!$B$31:$K$38,2,FALSE),$B$12,$B$13)=1,"",IF(VLOOKUP(A30,演奏情報!$B$31:$K$38,4,FALSE)=F30,"",VLOOKUP(A30,演奏情報!$B$31:$K$38,4,FALSE)))))</f>
        <v/>
      </c>
      <c r="G31" s="376"/>
      <c r="H31" s="376"/>
      <c r="I31" s="376"/>
      <c r="J31" s="376"/>
      <c r="K31" s="377"/>
      <c r="L31" s="377"/>
      <c r="M31" s="377"/>
      <c r="N31" s="385"/>
      <c r="O31" s="13" t="s">
        <v>4</v>
      </c>
      <c r="P31" s="378" t="str">
        <f>IF(F30="","",IF(A30&gt;$B$11,"",IF(OR(ISBLANK(VLOOKUP(A30,演奏情報!$B$31:$K$38,6,FALSE)),VLOOKUP(A30,演奏情報!$B$31:$K$38,6,FALSE)=""),"","("&amp;VLOOKUP(A30,演奏情報!$B$31:$K$38,6,FALSE)&amp;")")))</f>
        <v/>
      </c>
      <c r="Q31" s="379"/>
      <c r="R31" s="379"/>
      <c r="S31" s="379"/>
      <c r="T31" s="379"/>
      <c r="U31" s="380"/>
      <c r="V31" s="383"/>
      <c r="W31" s="383"/>
      <c r="X31" s="383"/>
      <c r="Y31" s="14"/>
      <c r="Z31" s="15" t="s">
        <v>16</v>
      </c>
      <c r="AA31" s="14"/>
      <c r="AB31" s="16" t="s">
        <v>17</v>
      </c>
      <c r="AC31" s="17" t="s">
        <v>17</v>
      </c>
      <c r="AD31" s="381"/>
      <c r="AE31" s="374"/>
      <c r="AF31" s="375"/>
      <c r="AG31" s="381"/>
      <c r="AH31" s="374"/>
      <c r="AI31" s="375"/>
      <c r="AJ31" s="382"/>
      <c r="AK31" s="381"/>
      <c r="AL31" s="374"/>
      <c r="AM31" s="374"/>
      <c r="AN31" s="374"/>
      <c r="AO31" s="374"/>
      <c r="AP31" s="374"/>
      <c r="AQ31" s="374"/>
      <c r="AR31" s="375"/>
    </row>
    <row r="32" spans="1:44" ht="29" customHeight="1">
      <c r="A32" s="3">
        <f>A30+1</f>
        <v>7</v>
      </c>
      <c r="E32" s="365">
        <f>E30+1</f>
        <v>7</v>
      </c>
      <c r="F32" s="367" t="str">
        <f>IF(A32&gt;$B$11,"",IF(CHOOSE(VLOOKUP(A32,演奏情報!$B$31:$K$38,2,FALSE),演奏情報!$E$31,演奏情報!$E$32)=0,"",CHOOSE(VLOOKUP(A32,演奏情報!$B$31:$K$38,2,FALSE),演奏情報!$E$31,演奏情報!$E$32)))</f>
        <v/>
      </c>
      <c r="G32" s="367"/>
      <c r="H32" s="367"/>
      <c r="I32" s="367"/>
      <c r="J32" s="367"/>
      <c r="K32" s="368"/>
      <c r="L32" s="368"/>
      <c r="M32" s="368"/>
      <c r="N32" s="369" t="s">
        <v>5</v>
      </c>
      <c r="O32" s="11" t="s">
        <v>3</v>
      </c>
      <c r="P32" s="371" t="str">
        <f>IF(F32="","",IF(A32&gt;$B$11,"",IF(OR(ISBLANK(VLOOKUP(A32,演奏情報!$B$31:$K$38,5,FALSE)),VLOOKUP(A32,演奏情報!$B$31:$K$38,5,FALSE)=" "),"",VLOOKUP(A32,演奏情報!$B$31:$K$38,5,FALSE))))</f>
        <v/>
      </c>
      <c r="Q32" s="372"/>
      <c r="R32" s="372"/>
      <c r="S32" s="372"/>
      <c r="T32" s="372"/>
      <c r="U32" s="373"/>
      <c r="V32" s="360" t="str">
        <f>IF(F32="","",団体情報!$D$9)</f>
        <v/>
      </c>
      <c r="W32" s="360"/>
      <c r="X32" s="360"/>
      <c r="Y32" s="362" t="str">
        <f>IF(F32="","",IF(A32&gt;$B$11,"",IF(OR(ISBLANK(VLOOKUP(A32,演奏情報!$B$31:$K$38,7,FALSE)),VLOOKUP(A32,演奏情報!$B$31:$K$38,7,FALSE)=" "),"",VLOOKUP(A32,演奏情報!$B$31:$K$38,7,FALSE))))</f>
        <v/>
      </c>
      <c r="Z32" s="363"/>
      <c r="AA32" s="362" t="str">
        <f>IF(F32="","",1)</f>
        <v/>
      </c>
      <c r="AB32" s="364"/>
      <c r="AC32" s="12"/>
      <c r="AD32" s="358"/>
      <c r="AE32" s="349"/>
      <c r="AF32" s="351"/>
      <c r="AG32" s="358"/>
      <c r="AH32" s="349"/>
      <c r="AI32" s="351"/>
      <c r="AJ32" s="311"/>
      <c r="AK32" s="358"/>
      <c r="AL32" s="349"/>
      <c r="AM32" s="349"/>
      <c r="AN32" s="349"/>
      <c r="AO32" s="349"/>
      <c r="AP32" s="349"/>
      <c r="AQ32" s="349"/>
      <c r="AR32" s="351"/>
    </row>
    <row r="33" spans="1:45" ht="29" customHeight="1" thickBot="1">
      <c r="E33" s="384"/>
      <c r="F33" s="376" t="str">
        <f>IF(F32="","",IF(A32&gt;$B$11,"",IF(CHOOSE(VLOOKUP(A32,演奏情報!$B$31:$K$38,2,FALSE),$B$12,$B$13)=1,"",IF(VLOOKUP(A32,演奏情報!$B$31:$K$38,4,FALSE)=F32,"",VLOOKUP(A32,演奏情報!$B$31:$K$38,4,FALSE)))))</f>
        <v/>
      </c>
      <c r="G33" s="376"/>
      <c r="H33" s="376"/>
      <c r="I33" s="376"/>
      <c r="J33" s="376"/>
      <c r="K33" s="377"/>
      <c r="L33" s="377"/>
      <c r="M33" s="377"/>
      <c r="N33" s="385"/>
      <c r="O33" s="13" t="s">
        <v>4</v>
      </c>
      <c r="P33" s="378" t="str">
        <f>IF(F32="","",IF(A32&gt;$B$11,"",IF(OR(ISBLANK(VLOOKUP(A32,演奏情報!$B$31:$K$38,6,FALSE)),VLOOKUP(A32,演奏情報!$B$31:$K$38,6,FALSE)=""),"","("&amp;VLOOKUP(A32,演奏情報!$B$31:$K$38,6,FALSE)&amp;")")))</f>
        <v/>
      </c>
      <c r="Q33" s="379"/>
      <c r="R33" s="379"/>
      <c r="S33" s="379"/>
      <c r="T33" s="379"/>
      <c r="U33" s="380"/>
      <c r="V33" s="383"/>
      <c r="W33" s="383"/>
      <c r="X33" s="383"/>
      <c r="Y33" s="14"/>
      <c r="Z33" s="15" t="s">
        <v>16</v>
      </c>
      <c r="AA33" s="14"/>
      <c r="AB33" s="16" t="s">
        <v>17</v>
      </c>
      <c r="AC33" s="17" t="s">
        <v>17</v>
      </c>
      <c r="AD33" s="381"/>
      <c r="AE33" s="374"/>
      <c r="AF33" s="375"/>
      <c r="AG33" s="381"/>
      <c r="AH33" s="374"/>
      <c r="AI33" s="375"/>
      <c r="AJ33" s="382"/>
      <c r="AK33" s="381"/>
      <c r="AL33" s="374"/>
      <c r="AM33" s="374"/>
      <c r="AN33" s="374"/>
      <c r="AO33" s="374"/>
      <c r="AP33" s="374"/>
      <c r="AQ33" s="374"/>
      <c r="AR33" s="375"/>
    </row>
    <row r="34" spans="1:45" ht="29" customHeight="1">
      <c r="A34" s="3">
        <f>A32+1</f>
        <v>8</v>
      </c>
      <c r="E34" s="365">
        <f>E32+1</f>
        <v>8</v>
      </c>
      <c r="F34" s="367" t="str">
        <f>IF(A34&gt;$B$11,"",IF(CHOOSE(VLOOKUP(A34,演奏情報!$B$31:$K$38,2,FALSE),演奏情報!$E$31,演奏情報!$E$32)=0,"",CHOOSE(VLOOKUP(A34,演奏情報!$B$31:$K$38,2,FALSE),演奏情報!$E$31,演奏情報!$E$32)))</f>
        <v/>
      </c>
      <c r="G34" s="367"/>
      <c r="H34" s="367"/>
      <c r="I34" s="367"/>
      <c r="J34" s="367"/>
      <c r="K34" s="368"/>
      <c r="L34" s="368"/>
      <c r="M34" s="368"/>
      <c r="N34" s="369" t="s">
        <v>5</v>
      </c>
      <c r="O34" s="11" t="s">
        <v>3</v>
      </c>
      <c r="P34" s="371" t="str">
        <f>IF(F34="","",IF(A34&gt;$B$11,"",IF(OR(ISBLANK(VLOOKUP(A34,演奏情報!$B$31:$K$38,5,FALSE)),VLOOKUP(A34,演奏情報!$B$31:$K$38,5,FALSE)=" "),"",VLOOKUP(A34,演奏情報!$B$31:$K$38,5,FALSE))))</f>
        <v/>
      </c>
      <c r="Q34" s="372"/>
      <c r="R34" s="372"/>
      <c r="S34" s="372"/>
      <c r="T34" s="372"/>
      <c r="U34" s="373"/>
      <c r="V34" s="360" t="str">
        <f>IF(F34="","",団体情報!$D$9)</f>
        <v/>
      </c>
      <c r="W34" s="360"/>
      <c r="X34" s="360"/>
      <c r="Y34" s="362" t="str">
        <f>IF(F34="","",IF(A34&gt;$B$11,"",IF(OR(ISBLANK(VLOOKUP(A34,演奏情報!$B$31:$K$38,7,FALSE)),VLOOKUP(A34,演奏情報!$B$31:$K$38,7,FALSE)=" "),"",VLOOKUP(A34,演奏情報!$B$31:$K$38,7,FALSE))))</f>
        <v/>
      </c>
      <c r="Z34" s="363"/>
      <c r="AA34" s="362" t="str">
        <f>IF(F34="","",1)</f>
        <v/>
      </c>
      <c r="AB34" s="364"/>
      <c r="AC34" s="12"/>
      <c r="AD34" s="358"/>
      <c r="AE34" s="349"/>
      <c r="AF34" s="351"/>
      <c r="AG34" s="358"/>
      <c r="AH34" s="349"/>
      <c r="AI34" s="351"/>
      <c r="AJ34" s="311"/>
      <c r="AK34" s="358"/>
      <c r="AL34" s="349"/>
      <c r="AM34" s="349"/>
      <c r="AN34" s="349"/>
      <c r="AO34" s="349"/>
      <c r="AP34" s="349"/>
      <c r="AQ34" s="349"/>
      <c r="AR34" s="351"/>
    </row>
    <row r="35" spans="1:45" ht="29" customHeight="1" thickBot="1">
      <c r="E35" s="384"/>
      <c r="F35" s="376" t="str">
        <f>IF(F34="","",IF(A34&gt;$B$11,"",IF(CHOOSE(VLOOKUP(A34,演奏情報!$B$31:$K$38,2,FALSE),$B$12,$B$13)=1,"",IF(VLOOKUP(A34,演奏情報!$B$31:$K$38,4,FALSE)=F34,"",VLOOKUP(A34,演奏情報!$B$31:$K$38,4,FALSE)))))</f>
        <v/>
      </c>
      <c r="G35" s="376"/>
      <c r="H35" s="376"/>
      <c r="I35" s="376"/>
      <c r="J35" s="376"/>
      <c r="K35" s="377"/>
      <c r="L35" s="377"/>
      <c r="M35" s="377"/>
      <c r="N35" s="385"/>
      <c r="O35" s="13" t="s">
        <v>4</v>
      </c>
      <c r="P35" s="378" t="str">
        <f>IF(F34="","",IF(A34&gt;$B$11,"",IF(OR(ISBLANK(VLOOKUP(A34,演奏情報!$B$31:$K$38,6,FALSE)),VLOOKUP(A34,演奏情報!$B$31:$K$38,6,FALSE)=""),"","("&amp;VLOOKUP(A34,演奏情報!$B$31:$K$38,6,FALSE)&amp;")")))</f>
        <v/>
      </c>
      <c r="Q35" s="379"/>
      <c r="R35" s="379"/>
      <c r="S35" s="379"/>
      <c r="T35" s="379"/>
      <c r="U35" s="380"/>
      <c r="V35" s="383"/>
      <c r="W35" s="383"/>
      <c r="X35" s="383"/>
      <c r="Y35" s="14"/>
      <c r="Z35" s="15" t="s">
        <v>16</v>
      </c>
      <c r="AA35" s="14"/>
      <c r="AB35" s="16" t="s">
        <v>17</v>
      </c>
      <c r="AC35" s="17" t="s">
        <v>17</v>
      </c>
      <c r="AD35" s="381"/>
      <c r="AE35" s="374"/>
      <c r="AF35" s="375"/>
      <c r="AG35" s="381"/>
      <c r="AH35" s="374"/>
      <c r="AI35" s="375"/>
      <c r="AJ35" s="382"/>
      <c r="AK35" s="381"/>
      <c r="AL35" s="374"/>
      <c r="AM35" s="374"/>
      <c r="AN35" s="374"/>
      <c r="AO35" s="374"/>
      <c r="AP35" s="374"/>
      <c r="AQ35" s="374"/>
      <c r="AR35" s="375"/>
    </row>
    <row r="36" spans="1:45" ht="29" customHeight="1">
      <c r="A36" s="3">
        <f>A34+1</f>
        <v>9</v>
      </c>
      <c r="E36" s="365">
        <f>E34+1</f>
        <v>9</v>
      </c>
      <c r="F36" s="367" t="str">
        <f>IF(A36&gt;$B$11,"",IF(CHOOSE(VLOOKUP(A36,演奏情報!$B$31:$K$38,2,FALSE),演奏情報!$E$31,演奏情報!$E$32)=0,"",CHOOSE(VLOOKUP(A36,演奏情報!$B$31:$K$38,2,FALSE),演奏情報!$E$31,演奏情報!$E$32)))</f>
        <v/>
      </c>
      <c r="G36" s="367"/>
      <c r="H36" s="367"/>
      <c r="I36" s="367"/>
      <c r="J36" s="367"/>
      <c r="K36" s="368"/>
      <c r="L36" s="368"/>
      <c r="M36" s="368"/>
      <c r="N36" s="369" t="s">
        <v>5</v>
      </c>
      <c r="O36" s="11" t="s">
        <v>3</v>
      </c>
      <c r="P36" s="371" t="str">
        <f>IF(F36="","",IF(A36&gt;$B$11,"",IF(OR(ISBLANK(VLOOKUP(A36,演奏情報!$B$31:$K$38,5,FALSE)),VLOOKUP(A36,演奏情報!$B$31:$K$38,5,FALSE)=" "),"",VLOOKUP(A36,演奏情報!$B$31:$K$38,5,FALSE))))</f>
        <v/>
      </c>
      <c r="Q36" s="372"/>
      <c r="R36" s="372"/>
      <c r="S36" s="372"/>
      <c r="T36" s="372"/>
      <c r="U36" s="373"/>
      <c r="V36" s="360" t="str">
        <f>IF(F36="","",団体情報!$D$9)</f>
        <v/>
      </c>
      <c r="W36" s="360"/>
      <c r="X36" s="360"/>
      <c r="Y36" s="362" t="str">
        <f>IF(F36="","",IF(A36&gt;$B$11,"",IF(OR(ISBLANK(VLOOKUP(A36,演奏情報!$B$31:$K$38,7,FALSE)),VLOOKUP(A36,演奏情報!$B$31:$K$38,7,FALSE)=" "),"",VLOOKUP(A36,演奏情報!$B$31:$K$38,7,FALSE))))</f>
        <v/>
      </c>
      <c r="Z36" s="363"/>
      <c r="AA36" s="362" t="str">
        <f>IF(F36="","",1)</f>
        <v/>
      </c>
      <c r="AB36" s="364"/>
      <c r="AC36" s="12"/>
      <c r="AD36" s="358"/>
      <c r="AE36" s="349"/>
      <c r="AF36" s="351"/>
      <c r="AG36" s="358"/>
      <c r="AH36" s="349"/>
      <c r="AI36" s="351"/>
      <c r="AJ36" s="311"/>
      <c r="AK36" s="358"/>
      <c r="AL36" s="349"/>
      <c r="AM36" s="349"/>
      <c r="AN36" s="349"/>
      <c r="AO36" s="349"/>
      <c r="AP36" s="349"/>
      <c r="AQ36" s="349"/>
      <c r="AR36" s="351"/>
    </row>
    <row r="37" spans="1:45" ht="29" customHeight="1" thickBot="1">
      <c r="E37" s="384"/>
      <c r="F37" s="376" t="str">
        <f>IF(F36="","",IF(A36&gt;$B$11,"",IF(CHOOSE(VLOOKUP(A36,演奏情報!$B$31:$K$38,2,FALSE),$B$12,$B$13)=1,"",IF(VLOOKUP(A36,演奏情報!$B$31:$K$38,4,FALSE)=F36,"",VLOOKUP(A36,演奏情報!$B$31:$K$38,4,FALSE)))))</f>
        <v/>
      </c>
      <c r="G37" s="376"/>
      <c r="H37" s="376"/>
      <c r="I37" s="376"/>
      <c r="J37" s="376"/>
      <c r="K37" s="377"/>
      <c r="L37" s="377"/>
      <c r="M37" s="377"/>
      <c r="N37" s="385"/>
      <c r="O37" s="13" t="s">
        <v>4</v>
      </c>
      <c r="P37" s="378" t="str">
        <f>IF(F36="","",IF(A36&gt;$B$11,"",IF(OR(ISBLANK(VLOOKUP(A36,演奏情報!$B$31:$K$38,6,FALSE)),VLOOKUP(A36,演奏情報!$B$31:$K$38,6,FALSE)=""),"","("&amp;VLOOKUP(A36,演奏情報!$B$31:$K$38,6,FALSE)&amp;")")))</f>
        <v/>
      </c>
      <c r="Q37" s="379"/>
      <c r="R37" s="379"/>
      <c r="S37" s="379"/>
      <c r="T37" s="379"/>
      <c r="U37" s="380"/>
      <c r="V37" s="383"/>
      <c r="W37" s="383"/>
      <c r="X37" s="383"/>
      <c r="Y37" s="14"/>
      <c r="Z37" s="15" t="s">
        <v>16</v>
      </c>
      <c r="AA37" s="14"/>
      <c r="AB37" s="16" t="s">
        <v>17</v>
      </c>
      <c r="AC37" s="17" t="s">
        <v>17</v>
      </c>
      <c r="AD37" s="381"/>
      <c r="AE37" s="374"/>
      <c r="AF37" s="375"/>
      <c r="AG37" s="381"/>
      <c r="AH37" s="374"/>
      <c r="AI37" s="375"/>
      <c r="AJ37" s="382"/>
      <c r="AK37" s="381"/>
      <c r="AL37" s="374"/>
      <c r="AM37" s="374"/>
      <c r="AN37" s="374"/>
      <c r="AO37" s="374"/>
      <c r="AP37" s="374"/>
      <c r="AQ37" s="374"/>
      <c r="AR37" s="375"/>
    </row>
    <row r="38" spans="1:45" ht="29" customHeight="1">
      <c r="A38" s="3">
        <f>A36+1</f>
        <v>10</v>
      </c>
      <c r="E38" s="365">
        <f>E36+1</f>
        <v>10</v>
      </c>
      <c r="F38" s="367" t="str">
        <f>IF(A38&gt;$B$11,"",IF(CHOOSE(VLOOKUP(A38,演奏情報!$B$31:$K$38,2,FALSE),演奏情報!$E$31,演奏情報!$E$32)=0,"",CHOOSE(VLOOKUP(A38,演奏情報!$B$31:$K$38,2,FALSE),演奏情報!$E$31,演奏情報!$E$32)))</f>
        <v/>
      </c>
      <c r="G38" s="367"/>
      <c r="H38" s="367"/>
      <c r="I38" s="367"/>
      <c r="J38" s="367"/>
      <c r="K38" s="368"/>
      <c r="L38" s="368"/>
      <c r="M38" s="368"/>
      <c r="N38" s="369" t="s">
        <v>5</v>
      </c>
      <c r="O38" s="11" t="s">
        <v>3</v>
      </c>
      <c r="P38" s="371" t="str">
        <f>IF(F38="","",IF(A38&gt;$B$11,"",IF(OR(ISBLANK(VLOOKUP(A38,演奏情報!$B$31:$K$38,5,FALSE)),VLOOKUP(A38,演奏情報!$B$31:$K$38,5,FALSE)=" "),"",VLOOKUP(A38,演奏情報!$B$31:$K$38,5,FALSE))))</f>
        <v/>
      </c>
      <c r="Q38" s="372"/>
      <c r="R38" s="372"/>
      <c r="S38" s="372"/>
      <c r="T38" s="372"/>
      <c r="U38" s="373"/>
      <c r="V38" s="360" t="str">
        <f>IF(F38="","",団体情報!$D$9)</f>
        <v/>
      </c>
      <c r="W38" s="360"/>
      <c r="X38" s="360"/>
      <c r="Y38" s="362" t="str">
        <f>IF(F38="","",IF(A38&gt;$B$11,"",IF(OR(ISBLANK(VLOOKUP(A38,演奏情報!$B$31:$K$38,7,FALSE)),VLOOKUP(A38,演奏情報!$B$31:$K$38,7,FALSE)=" "),"",VLOOKUP(A38,演奏情報!$B$31:$K$38,7,FALSE))))</f>
        <v/>
      </c>
      <c r="Z38" s="363"/>
      <c r="AA38" s="362" t="str">
        <f>IF(F38="","",1)</f>
        <v/>
      </c>
      <c r="AB38" s="364"/>
      <c r="AC38" s="12"/>
      <c r="AD38" s="358"/>
      <c r="AE38" s="349"/>
      <c r="AF38" s="351"/>
      <c r="AG38" s="358"/>
      <c r="AH38" s="349"/>
      <c r="AI38" s="351"/>
      <c r="AJ38" s="311"/>
      <c r="AK38" s="358"/>
      <c r="AL38" s="349"/>
      <c r="AM38" s="349"/>
      <c r="AN38" s="349"/>
      <c r="AO38" s="349"/>
      <c r="AP38" s="349"/>
      <c r="AQ38" s="349"/>
      <c r="AR38" s="351"/>
    </row>
    <row r="39" spans="1:45" ht="29" customHeight="1" thickBot="1">
      <c r="E39" s="366"/>
      <c r="F39" s="353" t="str">
        <f>IF(F38="","",IF(A38&gt;$B$11,"",IF(CHOOSE(VLOOKUP(A38,演奏情報!$B$31:$K$38,2,FALSE),$B$12,$B$13)=1,"",IF(VLOOKUP(A38,演奏情報!$B$31:$K$38,4,FALSE)=F38,"",VLOOKUP(A38,演奏情報!$B$31:$K$38,4,FALSE)))))</f>
        <v/>
      </c>
      <c r="G39" s="353"/>
      <c r="H39" s="353"/>
      <c r="I39" s="353"/>
      <c r="J39" s="353"/>
      <c r="K39" s="354"/>
      <c r="L39" s="354"/>
      <c r="M39" s="354"/>
      <c r="N39" s="370"/>
      <c r="O39" s="18" t="s">
        <v>4</v>
      </c>
      <c r="P39" s="355" t="str">
        <f>IF(F38="","",IF(A38&gt;$B$11,"",IF(OR(ISBLANK(VLOOKUP(A38,演奏情報!$B$31:$K$38,6,FALSE)),VLOOKUP(A38,演奏情報!$B$31:$K$38,6,FALSE)=""),"","("&amp;VLOOKUP(A38,演奏情報!$B$31:$K$38,6,FALSE)&amp;")")))</f>
        <v/>
      </c>
      <c r="Q39" s="356"/>
      <c r="R39" s="356"/>
      <c r="S39" s="356"/>
      <c r="T39" s="356"/>
      <c r="U39" s="357"/>
      <c r="V39" s="361"/>
      <c r="W39" s="361"/>
      <c r="X39" s="361"/>
      <c r="Y39" s="19"/>
      <c r="Z39" s="20" t="s">
        <v>16</v>
      </c>
      <c r="AA39" s="19"/>
      <c r="AB39" s="21" t="s">
        <v>17</v>
      </c>
      <c r="AC39" s="22" t="s">
        <v>17</v>
      </c>
      <c r="AD39" s="359"/>
      <c r="AE39" s="350"/>
      <c r="AF39" s="352"/>
      <c r="AG39" s="359"/>
      <c r="AH39" s="350"/>
      <c r="AI39" s="352"/>
      <c r="AJ39" s="291"/>
      <c r="AK39" s="359"/>
      <c r="AL39" s="350"/>
      <c r="AM39" s="350"/>
      <c r="AN39" s="350"/>
      <c r="AO39" s="350"/>
      <c r="AP39" s="350"/>
      <c r="AQ39" s="350"/>
      <c r="AR39" s="352"/>
    </row>
    <row r="40" spans="1:45" ht="30" customHeight="1" thickTop="1">
      <c r="E40" s="440" t="s">
        <v>40</v>
      </c>
      <c r="F40" s="440"/>
      <c r="G40" s="440"/>
      <c r="H40" s="440"/>
      <c r="I40" s="440"/>
      <c r="J40" s="440"/>
      <c r="K40" s="440"/>
      <c r="L40" s="440"/>
      <c r="M40" s="441" t="s">
        <v>39</v>
      </c>
      <c r="N40" s="441"/>
      <c r="O40" s="441"/>
      <c r="P40" s="441"/>
      <c r="Q40" s="441"/>
      <c r="R40" s="441"/>
      <c r="S40" s="441"/>
      <c r="T40" s="441"/>
      <c r="U40" s="441"/>
      <c r="V40" s="441"/>
      <c r="X40" s="347" t="s">
        <v>33</v>
      </c>
      <c r="Y40" s="348"/>
      <c r="Z40" s="348"/>
      <c r="AA40" s="348"/>
      <c r="AB40" s="24"/>
      <c r="AC40" s="23"/>
      <c r="AD40" s="24"/>
      <c r="AE40" s="25"/>
      <c r="AF40" s="23"/>
      <c r="AG40" s="24"/>
      <c r="AH40" s="25"/>
      <c r="AI40" s="23"/>
      <c r="AJ40" s="26"/>
      <c r="AK40" s="27">
        <v>9</v>
      </c>
      <c r="AL40" s="27">
        <v>9</v>
      </c>
      <c r="AM40" s="27">
        <v>9</v>
      </c>
      <c r="AN40" s="27">
        <v>9</v>
      </c>
      <c r="AO40" s="27">
        <v>9</v>
      </c>
      <c r="AP40" s="27">
        <v>9</v>
      </c>
      <c r="AQ40" s="27">
        <v>9</v>
      </c>
      <c r="AR40" s="28">
        <v>9</v>
      </c>
    </row>
    <row r="41" spans="1:45" ht="28" customHeight="1" thickBot="1">
      <c r="E41" s="440"/>
      <c r="F41" s="440"/>
      <c r="G41" s="440"/>
      <c r="H41" s="440"/>
      <c r="I41" s="440"/>
      <c r="J41" s="440"/>
      <c r="K41" s="440"/>
      <c r="L41" s="440"/>
      <c r="N41" s="434" t="s">
        <v>37</v>
      </c>
      <c r="O41" s="424"/>
      <c r="P41" s="29"/>
      <c r="Q41" s="30"/>
      <c r="R41" s="31"/>
      <c r="S41" s="30"/>
      <c r="T41" s="31"/>
      <c r="U41" s="30"/>
      <c r="X41" s="432" t="s">
        <v>34</v>
      </c>
      <c r="Y41" s="433"/>
      <c r="Z41" s="433"/>
      <c r="AA41" s="433"/>
      <c r="AB41" s="32"/>
      <c r="AC41" s="33"/>
      <c r="AD41" s="32"/>
      <c r="AE41" s="34"/>
      <c r="AF41" s="33"/>
      <c r="AG41" s="32"/>
      <c r="AH41" s="34"/>
      <c r="AI41" s="35"/>
      <c r="AJ41" s="36" t="s">
        <v>36</v>
      </c>
    </row>
    <row r="42" spans="1:45" ht="40" customHeight="1" thickTop="1" thickBot="1">
      <c r="N42" s="436" t="s">
        <v>38</v>
      </c>
      <c r="O42" s="424"/>
      <c r="P42" s="437" t="s">
        <v>44</v>
      </c>
      <c r="Q42" s="438"/>
      <c r="R42" s="439"/>
      <c r="S42" s="31"/>
      <c r="T42" s="37"/>
      <c r="U42" s="30"/>
      <c r="X42" s="434" t="s">
        <v>35</v>
      </c>
      <c r="Y42" s="435"/>
      <c r="Z42" s="435"/>
      <c r="AA42" s="435"/>
      <c r="AB42" s="31"/>
      <c r="AC42" s="30"/>
      <c r="AD42" s="31"/>
      <c r="AE42" s="37"/>
      <c r="AF42" s="30"/>
      <c r="AG42" s="31"/>
      <c r="AH42" s="37"/>
      <c r="AI42" s="38"/>
      <c r="AJ42" s="39"/>
      <c r="AK42" s="40"/>
      <c r="AL42" s="40"/>
      <c r="AM42" s="40"/>
      <c r="AN42" s="40"/>
      <c r="AO42" s="40"/>
      <c r="AP42" s="40"/>
      <c r="AQ42" s="40"/>
      <c r="AR42" s="40"/>
      <c r="AS42" s="41"/>
    </row>
    <row r="43" spans="1:45" ht="16" thickTop="1"/>
  </sheetData>
  <sheetProtection algorithmName="SHA-512" hashValue="Dfl0cRmE4jl1dVb1gq3MClpCM7cK96OYUcW8O6XiD6NenqdFzWzIQkj3KXC7i4ocsdHktJ+h6KlQ/lOzCJm9yQ==" saltValue="kWgI0dyqhQQV3h0ecbDmxA==" spinCount="100000" sheet="1" objects="1" scenarios="1" selectLockedCells="1"/>
  <mergeCells count="313">
    <mergeCell ref="X41:AA41"/>
    <mergeCell ref="X42:AA42"/>
    <mergeCell ref="N41:O41"/>
    <mergeCell ref="N42:O42"/>
    <mergeCell ref="P42:R42"/>
    <mergeCell ref="E40:L41"/>
    <mergeCell ref="M40:V40"/>
    <mergeCell ref="E18:J19"/>
    <mergeCell ref="K18:M19"/>
    <mergeCell ref="N18:O19"/>
    <mergeCell ref="P18:U19"/>
    <mergeCell ref="V18:X18"/>
    <mergeCell ref="V19:X19"/>
    <mergeCell ref="E20:E21"/>
    <mergeCell ref="AA20:AB20"/>
    <mergeCell ref="E26:E27"/>
    <mergeCell ref="F26:J26"/>
    <mergeCell ref="K26:M26"/>
    <mergeCell ref="N26:N27"/>
    <mergeCell ref="P26:U26"/>
    <mergeCell ref="E24:E25"/>
    <mergeCell ref="F24:J24"/>
    <mergeCell ref="K24:M24"/>
    <mergeCell ref="N24:N25"/>
    <mergeCell ref="I8:K9"/>
    <mergeCell ref="J13:J16"/>
    <mergeCell ref="K13:K16"/>
    <mergeCell ref="L8:W9"/>
    <mergeCell ref="E10:F12"/>
    <mergeCell ref="E13:F16"/>
    <mergeCell ref="L10:L12"/>
    <mergeCell ref="L13:L16"/>
    <mergeCell ref="H8:H9"/>
    <mergeCell ref="E8:F8"/>
    <mergeCell ref="W10:Y11"/>
    <mergeCell ref="W12:Y13"/>
    <mergeCell ref="W14:Y16"/>
    <mergeCell ref="H13:I14"/>
    <mergeCell ref="H15:I16"/>
    <mergeCell ref="G13:G14"/>
    <mergeCell ref="G15:G16"/>
    <mergeCell ref="AD10:AH11"/>
    <mergeCell ref="AI10:AI13"/>
    <mergeCell ref="AJ10:AR16"/>
    <mergeCell ref="AD12:AH16"/>
    <mergeCell ref="AI14:AI16"/>
    <mergeCell ref="M10:V12"/>
    <mergeCell ref="M13:V16"/>
    <mergeCell ref="G10:K12"/>
    <mergeCell ref="AC12:AC13"/>
    <mergeCell ref="AC10:AC11"/>
    <mergeCell ref="Z12:AB13"/>
    <mergeCell ref="Z10:AB11"/>
    <mergeCell ref="Z14:AB16"/>
    <mergeCell ref="AC14:AC16"/>
    <mergeCell ref="AJ20:AJ21"/>
    <mergeCell ref="AK20:AK21"/>
    <mergeCell ref="AJ18:AJ19"/>
    <mergeCell ref="AK18:AR19"/>
    <mergeCell ref="F20:J20"/>
    <mergeCell ref="F21:J21"/>
    <mergeCell ref="AD20:AD21"/>
    <mergeCell ref="AE20:AE21"/>
    <mergeCell ref="AF20:AF21"/>
    <mergeCell ref="Y18:Z18"/>
    <mergeCell ref="Y19:Z19"/>
    <mergeCell ref="AA18:AB18"/>
    <mergeCell ref="AA19:AB19"/>
    <mergeCell ref="AD18:AI18"/>
    <mergeCell ref="AD19:AI19"/>
    <mergeCell ref="AQ20:AQ21"/>
    <mergeCell ref="AR20:AR21"/>
    <mergeCell ref="K20:M20"/>
    <mergeCell ref="K21:M21"/>
    <mergeCell ref="N20:N21"/>
    <mergeCell ref="P20:U20"/>
    <mergeCell ref="P21:U21"/>
    <mergeCell ref="V20:X21"/>
    <mergeCell ref="Y20:Z20"/>
    <mergeCell ref="AP20:AP21"/>
    <mergeCell ref="AG20:AG21"/>
    <mergeCell ref="AH20:AH21"/>
    <mergeCell ref="AI20:AI21"/>
    <mergeCell ref="AQ22:AQ23"/>
    <mergeCell ref="AR22:AR23"/>
    <mergeCell ref="F23:J23"/>
    <mergeCell ref="K23:M23"/>
    <mergeCell ref="P23:U23"/>
    <mergeCell ref="AJ22:AJ23"/>
    <mergeCell ref="AK22:AK23"/>
    <mergeCell ref="AL22:AL23"/>
    <mergeCell ref="AM22:AM23"/>
    <mergeCell ref="AN22:AN23"/>
    <mergeCell ref="AE22:AE23"/>
    <mergeCell ref="AF22:AF23"/>
    <mergeCell ref="AG22:AG23"/>
    <mergeCell ref="AH22:AH23"/>
    <mergeCell ref="AI22:AI23"/>
    <mergeCell ref="AL20:AL21"/>
    <mergeCell ref="AM20:AM21"/>
    <mergeCell ref="AN20:AN21"/>
    <mergeCell ref="AO20:AO21"/>
    <mergeCell ref="F22:J22"/>
    <mergeCell ref="AO22:AO23"/>
    <mergeCell ref="AP22:AP23"/>
    <mergeCell ref="E22:E23"/>
    <mergeCell ref="K22:M22"/>
    <mergeCell ref="N22:N23"/>
    <mergeCell ref="P22:U22"/>
    <mergeCell ref="V22:X23"/>
    <mergeCell ref="Y22:Z22"/>
    <mergeCell ref="AA22:AB22"/>
    <mergeCell ref="AD22:AD23"/>
    <mergeCell ref="AQ24:AQ25"/>
    <mergeCell ref="AR24:AR25"/>
    <mergeCell ref="F25:J25"/>
    <mergeCell ref="K25:M25"/>
    <mergeCell ref="P25:U25"/>
    <mergeCell ref="AK24:AK25"/>
    <mergeCell ref="AL24:AL25"/>
    <mergeCell ref="AM24:AM25"/>
    <mergeCell ref="AN24:AN25"/>
    <mergeCell ref="AO24:AO25"/>
    <mergeCell ref="AF24:AF25"/>
    <mergeCell ref="AG24:AG25"/>
    <mergeCell ref="AH24:AH25"/>
    <mergeCell ref="AI24:AI25"/>
    <mergeCell ref="AJ24:AJ25"/>
    <mergeCell ref="V24:X25"/>
    <mergeCell ref="Y24:Z24"/>
    <mergeCell ref="AA24:AB24"/>
    <mergeCell ref="AD24:AD25"/>
    <mergeCell ref="AE24:AE25"/>
    <mergeCell ref="P24:U24"/>
    <mergeCell ref="AP24:AP25"/>
    <mergeCell ref="AP26:AP27"/>
    <mergeCell ref="AQ26:AQ27"/>
    <mergeCell ref="AR26:AR27"/>
    <mergeCell ref="F27:J27"/>
    <mergeCell ref="K27:M27"/>
    <mergeCell ref="P27:U27"/>
    <mergeCell ref="AK26:AK27"/>
    <mergeCell ref="AL26:AL27"/>
    <mergeCell ref="AM26:AM27"/>
    <mergeCell ref="AN26:AN27"/>
    <mergeCell ref="AO26:AO27"/>
    <mergeCell ref="AF26:AF27"/>
    <mergeCell ref="AG26:AG27"/>
    <mergeCell ref="AH26:AH27"/>
    <mergeCell ref="AI26:AI27"/>
    <mergeCell ref="AJ26:AJ27"/>
    <mergeCell ref="V26:X27"/>
    <mergeCell ref="Y26:Z26"/>
    <mergeCell ref="AA26:AB26"/>
    <mergeCell ref="AD26:AD27"/>
    <mergeCell ref="AE26:AE27"/>
    <mergeCell ref="AR28:AR29"/>
    <mergeCell ref="F29:J29"/>
    <mergeCell ref="K29:M29"/>
    <mergeCell ref="P29:U29"/>
    <mergeCell ref="AK28:AK29"/>
    <mergeCell ref="AL28:AL29"/>
    <mergeCell ref="AM28:AM29"/>
    <mergeCell ref="AN28:AN29"/>
    <mergeCell ref="AO28:AO29"/>
    <mergeCell ref="AF28:AF29"/>
    <mergeCell ref="AG28:AG29"/>
    <mergeCell ref="AH28:AH29"/>
    <mergeCell ref="AI28:AI29"/>
    <mergeCell ref="AJ28:AJ29"/>
    <mergeCell ref="V28:X29"/>
    <mergeCell ref="Y28:Z28"/>
    <mergeCell ref="AA28:AB28"/>
    <mergeCell ref="AD28:AD29"/>
    <mergeCell ref="AE28:AE29"/>
    <mergeCell ref="F28:J28"/>
    <mergeCell ref="K28:M28"/>
    <mergeCell ref="N28:N29"/>
    <mergeCell ref="P28:U28"/>
    <mergeCell ref="AD30:AD31"/>
    <mergeCell ref="AE30:AE31"/>
    <mergeCell ref="E30:E31"/>
    <mergeCell ref="F30:J30"/>
    <mergeCell ref="K30:M30"/>
    <mergeCell ref="N30:N31"/>
    <mergeCell ref="P30:U30"/>
    <mergeCell ref="AP28:AP29"/>
    <mergeCell ref="AQ28:AQ29"/>
    <mergeCell ref="E28:E29"/>
    <mergeCell ref="E32:E33"/>
    <mergeCell ref="F32:J32"/>
    <mergeCell ref="K32:M32"/>
    <mergeCell ref="N32:N33"/>
    <mergeCell ref="P32:U32"/>
    <mergeCell ref="AP30:AP31"/>
    <mergeCell ref="AQ30:AQ31"/>
    <mergeCell ref="AR30:AR31"/>
    <mergeCell ref="F31:J31"/>
    <mergeCell ref="K31:M31"/>
    <mergeCell ref="P31:U31"/>
    <mergeCell ref="AK30:AK31"/>
    <mergeCell ref="AL30:AL31"/>
    <mergeCell ref="AM30:AM31"/>
    <mergeCell ref="AN30:AN31"/>
    <mergeCell ref="AO30:AO31"/>
    <mergeCell ref="AF30:AF31"/>
    <mergeCell ref="AG30:AG31"/>
    <mergeCell ref="AH30:AH31"/>
    <mergeCell ref="AI30:AI31"/>
    <mergeCell ref="AJ30:AJ31"/>
    <mergeCell ref="V30:X31"/>
    <mergeCell ref="Y30:Z30"/>
    <mergeCell ref="AA30:AB30"/>
    <mergeCell ref="AP32:AP33"/>
    <mergeCell ref="AQ32:AQ33"/>
    <mergeCell ref="AR32:AR33"/>
    <mergeCell ref="F33:J33"/>
    <mergeCell ref="K33:M33"/>
    <mergeCell ref="P33:U33"/>
    <mergeCell ref="AK32:AK33"/>
    <mergeCell ref="AL32:AL33"/>
    <mergeCell ref="AM32:AM33"/>
    <mergeCell ref="AN32:AN33"/>
    <mergeCell ref="AO32:AO33"/>
    <mergeCell ref="AF32:AF33"/>
    <mergeCell ref="AG32:AG33"/>
    <mergeCell ref="AH32:AH33"/>
    <mergeCell ref="AI32:AI33"/>
    <mergeCell ref="AJ32:AJ33"/>
    <mergeCell ref="V32:X33"/>
    <mergeCell ref="Y32:Z32"/>
    <mergeCell ref="AA32:AB32"/>
    <mergeCell ref="AD32:AD33"/>
    <mergeCell ref="AE32:AE33"/>
    <mergeCell ref="AR34:AR35"/>
    <mergeCell ref="F35:J35"/>
    <mergeCell ref="K35:M35"/>
    <mergeCell ref="P35:U35"/>
    <mergeCell ref="AK34:AK35"/>
    <mergeCell ref="AL34:AL35"/>
    <mergeCell ref="AM34:AM35"/>
    <mergeCell ref="AN34:AN35"/>
    <mergeCell ref="AO34:AO35"/>
    <mergeCell ref="AF34:AF35"/>
    <mergeCell ref="AG34:AG35"/>
    <mergeCell ref="AH34:AH35"/>
    <mergeCell ref="AI34:AI35"/>
    <mergeCell ref="AJ34:AJ35"/>
    <mergeCell ref="V34:X35"/>
    <mergeCell ref="Y34:Z34"/>
    <mergeCell ref="AA34:AB34"/>
    <mergeCell ref="AD34:AD35"/>
    <mergeCell ref="AE34:AE35"/>
    <mergeCell ref="F34:J34"/>
    <mergeCell ref="K34:M34"/>
    <mergeCell ref="N34:N35"/>
    <mergeCell ref="P34:U34"/>
    <mergeCell ref="AD36:AD37"/>
    <mergeCell ref="AE36:AE37"/>
    <mergeCell ref="E36:E37"/>
    <mergeCell ref="F36:J36"/>
    <mergeCell ref="K36:M36"/>
    <mergeCell ref="N36:N37"/>
    <mergeCell ref="P36:U36"/>
    <mergeCell ref="AP34:AP35"/>
    <mergeCell ref="AQ34:AQ35"/>
    <mergeCell ref="E34:E35"/>
    <mergeCell ref="E38:E39"/>
    <mergeCell ref="F38:J38"/>
    <mergeCell ref="K38:M38"/>
    <mergeCell ref="N38:N39"/>
    <mergeCell ref="P38:U38"/>
    <mergeCell ref="AP36:AP37"/>
    <mergeCell ref="AQ36:AQ37"/>
    <mergeCell ref="AR36:AR37"/>
    <mergeCell ref="F37:J37"/>
    <mergeCell ref="K37:M37"/>
    <mergeCell ref="P37:U37"/>
    <mergeCell ref="AK36:AK37"/>
    <mergeCell ref="AL36:AL37"/>
    <mergeCell ref="AM36:AM37"/>
    <mergeCell ref="AN36:AN37"/>
    <mergeCell ref="AO36:AO37"/>
    <mergeCell ref="AF36:AF37"/>
    <mergeCell ref="AG36:AG37"/>
    <mergeCell ref="AH36:AH37"/>
    <mergeCell ref="AI36:AI37"/>
    <mergeCell ref="AJ36:AJ37"/>
    <mergeCell ref="V36:X37"/>
    <mergeCell ref="Y36:Z36"/>
    <mergeCell ref="AA36:AB36"/>
    <mergeCell ref="X40:AA40"/>
    <mergeCell ref="AP38:AP39"/>
    <mergeCell ref="AQ38:AQ39"/>
    <mergeCell ref="AR38:AR39"/>
    <mergeCell ref="F39:J39"/>
    <mergeCell ref="K39:M39"/>
    <mergeCell ref="P39:U39"/>
    <mergeCell ref="AK38:AK39"/>
    <mergeCell ref="AL38:AL39"/>
    <mergeCell ref="AM38:AM39"/>
    <mergeCell ref="AN38:AN39"/>
    <mergeCell ref="AO38:AO39"/>
    <mergeCell ref="AF38:AF39"/>
    <mergeCell ref="AG38:AG39"/>
    <mergeCell ref="AH38:AH39"/>
    <mergeCell ref="AI38:AI39"/>
    <mergeCell ref="AJ38:AJ39"/>
    <mergeCell ref="V38:X39"/>
    <mergeCell ref="Y38:Z38"/>
    <mergeCell ref="AA38:AB38"/>
    <mergeCell ref="AD38:AD39"/>
    <mergeCell ref="AE38:AE39"/>
  </mergeCells>
  <phoneticPr fontId="1"/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64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B46D1-2764-B646-ABB6-BA35EFE7DFFB}">
  <sheetPr>
    <tabColor rgb="FF00B0F0"/>
    <pageSetUpPr fitToPage="1"/>
  </sheetPr>
  <dimension ref="B1:AR26"/>
  <sheetViews>
    <sheetView showGridLines="0" showRowColHeaders="0" zoomScaleNormal="100" workbookViewId="0">
      <pane ySplit="5" topLeftCell="A6" activePane="bottomLeft" state="frozen"/>
      <selection activeCell="E10" sqref="E10:L12"/>
      <selection pane="bottomLeft" activeCell="A5" sqref="A5"/>
    </sheetView>
  </sheetViews>
  <sheetFormatPr baseColWidth="10" defaultRowHeight="15"/>
  <cols>
    <col min="1" max="2" width="2.33203125" style="3" customWidth="1"/>
    <col min="3" max="3" width="4.6640625" style="3" customWidth="1"/>
    <col min="4" max="4" width="16.6640625" style="3" customWidth="1"/>
    <col min="5" max="5" width="12" style="3" customWidth="1"/>
    <col min="6" max="6" width="50" style="3" customWidth="1"/>
    <col min="7" max="7" width="12.33203125" style="3" customWidth="1"/>
    <col min="8" max="8" width="45" style="3" customWidth="1"/>
    <col min="9" max="10" width="10.83203125" style="3" customWidth="1"/>
    <col min="11" max="11" width="14.1640625" style="3" customWidth="1"/>
    <col min="12" max="26" width="10.83203125" style="3" customWidth="1"/>
    <col min="27" max="27" width="2.83203125" style="3" customWidth="1"/>
    <col min="28" max="28" width="5.83203125" style="3" customWidth="1"/>
    <col min="29" max="44" width="3" style="3" customWidth="1"/>
    <col min="45" max="16384" width="10.83203125" style="3"/>
  </cols>
  <sheetData>
    <row r="1" spans="2:44" s="51" customFormat="1" ht="24" customHeight="1">
      <c r="B1" s="54" t="s">
        <v>72</v>
      </c>
    </row>
    <row r="2" spans="2:44" s="1" customFormat="1" ht="22">
      <c r="B2" s="2" t="str">
        <f>基本情報!B20</f>
        <v>第70回 北九州吹奏楽コンクール</v>
      </c>
    </row>
    <row r="3" spans="2:44" s="49" customFormat="1" ht="3" customHeight="1"/>
    <row r="4" spans="2:44" s="1" customFormat="1" ht="24">
      <c r="B4" s="52" t="s">
        <v>189</v>
      </c>
      <c r="H4" s="87" t="s">
        <v>149</v>
      </c>
      <c r="AR4" s="87" t="s">
        <v>139</v>
      </c>
    </row>
    <row r="7" spans="2:44" ht="25" customHeight="1" thickBot="1">
      <c r="C7" s="107" t="s">
        <v>142</v>
      </c>
      <c r="F7" s="107" t="str">
        <f>"（"&amp;基本情報!B20&amp;"）"</f>
        <v>（第70回 北九州吹奏楽コンクール）</v>
      </c>
    </row>
    <row r="8" spans="2:44" ht="36" customHeight="1" thickTop="1" thickBot="1">
      <c r="C8" s="467" t="s">
        <v>82</v>
      </c>
      <c r="D8" s="468"/>
      <c r="E8" s="112"/>
      <c r="F8" s="110" t="str">
        <f>IF(団体情報!D7="","",団体情報!D7)</f>
        <v>選択してください</v>
      </c>
    </row>
    <row r="9" spans="2:44" ht="40" customHeight="1" thickTop="1">
      <c r="C9" s="450" t="s">
        <v>104</v>
      </c>
      <c r="D9" s="451"/>
      <c r="E9" s="111"/>
      <c r="F9" s="108" t="str">
        <f>IF(OR(団体情報!D6="",団体情報!D6="選択してください"),"",団体情報!D6&amp;"の部")</f>
        <v/>
      </c>
      <c r="G9" s="109" t="s">
        <v>148</v>
      </c>
      <c r="H9" s="181" t="s">
        <v>231</v>
      </c>
    </row>
    <row r="10" spans="2:44" ht="22" customHeight="1">
      <c r="C10" s="450" t="s">
        <v>143</v>
      </c>
      <c r="D10" s="451"/>
      <c r="E10" s="111" t="s">
        <v>85</v>
      </c>
      <c r="F10" s="263" t="str">
        <f>IF(団体情報!D8="","",団体情報!D8)</f>
        <v/>
      </c>
      <c r="G10" s="263"/>
      <c r="H10" s="449"/>
    </row>
    <row r="11" spans="2:44" ht="42" customHeight="1">
      <c r="C11" s="450"/>
      <c r="D11" s="451"/>
      <c r="E11" s="111"/>
      <c r="F11" s="460" t="str">
        <f>IF(団体情報!D9="","",団体情報!D9)</f>
        <v/>
      </c>
      <c r="G11" s="460"/>
      <c r="H11" s="461"/>
    </row>
    <row r="12" spans="2:44" ht="42" customHeight="1">
      <c r="C12" s="450" t="s">
        <v>77</v>
      </c>
      <c r="D12" s="451"/>
      <c r="E12" s="111"/>
      <c r="F12" s="473" t="str">
        <f>IF(OR(F8="Bパート",演奏情報!E6=""),"",演奏情報!E6)</f>
        <v>Aパートは必ず選択してください</v>
      </c>
      <c r="G12" s="473"/>
      <c r="H12" s="474"/>
    </row>
    <row r="13" spans="2:44" ht="22" customHeight="1">
      <c r="C13" s="472" t="s">
        <v>80</v>
      </c>
      <c r="D13" s="451" t="s">
        <v>144</v>
      </c>
      <c r="E13" s="111" t="s">
        <v>85</v>
      </c>
      <c r="F13" s="263" t="str">
        <f>IF(演奏情報!E16="","",演奏情報!E16)</f>
        <v/>
      </c>
      <c r="G13" s="263"/>
      <c r="H13" s="449"/>
    </row>
    <row r="14" spans="2:44" ht="42" customHeight="1">
      <c r="C14" s="472"/>
      <c r="D14" s="451"/>
      <c r="E14" s="111"/>
      <c r="F14" s="460" t="str">
        <f>IF(演奏情報!E17="","",演奏情報!E17)</f>
        <v/>
      </c>
      <c r="G14" s="460"/>
      <c r="H14" s="461"/>
    </row>
    <row r="15" spans="2:44" ht="22" customHeight="1">
      <c r="C15" s="472"/>
      <c r="D15" s="470" t="s">
        <v>146</v>
      </c>
      <c r="E15" s="111" t="s">
        <v>85</v>
      </c>
      <c r="F15" s="263" t="str">
        <f>IF(演奏情報!E7="", "",演奏情報!E7)</f>
        <v/>
      </c>
      <c r="G15" s="263"/>
      <c r="H15" s="449"/>
    </row>
    <row r="16" spans="2:44" ht="41" customHeight="1">
      <c r="C16" s="472"/>
      <c r="D16" s="471"/>
      <c r="E16" s="111"/>
      <c r="F16" s="460" t="str">
        <f>IF(演奏情報!E8="", "",演奏情報!E8)</f>
        <v/>
      </c>
      <c r="G16" s="460"/>
      <c r="H16" s="461"/>
    </row>
    <row r="17" spans="3:8" ht="22" customHeight="1">
      <c r="C17" s="472"/>
      <c r="D17" s="323" t="s">
        <v>147</v>
      </c>
      <c r="E17" s="113"/>
      <c r="F17" s="454" t="str">
        <f>IF(演奏情報!E10="", "",演奏情報!E10)</f>
        <v/>
      </c>
      <c r="G17" s="454"/>
      <c r="H17" s="455"/>
    </row>
    <row r="18" spans="3:8" ht="22" customHeight="1">
      <c r="C18" s="472"/>
      <c r="D18" s="323"/>
      <c r="E18" s="114"/>
      <c r="F18" s="456" t="str">
        <f>IF(演奏情報!E11="", "",演奏情報!E11)</f>
        <v/>
      </c>
      <c r="G18" s="456"/>
      <c r="H18" s="457"/>
    </row>
    <row r="19" spans="3:8" ht="22" customHeight="1">
      <c r="C19" s="472"/>
      <c r="D19" s="323"/>
      <c r="E19" s="114"/>
      <c r="F19" s="456" t="str">
        <f>IF(演奏情報!E12="", "",演奏情報!E12)</f>
        <v/>
      </c>
      <c r="G19" s="456"/>
      <c r="H19" s="457"/>
    </row>
    <row r="20" spans="3:8" ht="22" customHeight="1">
      <c r="C20" s="472"/>
      <c r="D20" s="323"/>
      <c r="E20" s="114"/>
      <c r="F20" s="456" t="str">
        <f>IF(演奏情報!E13="", "",演奏情報!E13)</f>
        <v/>
      </c>
      <c r="G20" s="456"/>
      <c r="H20" s="457"/>
    </row>
    <row r="21" spans="3:8" ht="22" customHeight="1">
      <c r="C21" s="472"/>
      <c r="D21" s="323"/>
      <c r="E21" s="114"/>
      <c r="F21" s="456" t="str">
        <f>IF(演奏情報!E14="", "",演奏情報!E14)</f>
        <v/>
      </c>
      <c r="G21" s="456"/>
      <c r="H21" s="457"/>
    </row>
    <row r="22" spans="3:8" ht="22" customHeight="1">
      <c r="C22" s="472"/>
      <c r="D22" s="469"/>
      <c r="E22" s="115"/>
      <c r="F22" s="447" t="str">
        <f>IF(演奏情報!E15="", "",演奏情報!E15)</f>
        <v/>
      </c>
      <c r="G22" s="447"/>
      <c r="H22" s="448"/>
    </row>
    <row r="23" spans="3:8" ht="22" customHeight="1">
      <c r="C23" s="450" t="s">
        <v>90</v>
      </c>
      <c r="D23" s="451"/>
      <c r="E23" s="111" t="s">
        <v>85</v>
      </c>
      <c r="F23" s="263" t="str">
        <f>IF(団体情報!D17="","",団体情報!D17)</f>
        <v/>
      </c>
      <c r="G23" s="263"/>
      <c r="H23" s="449"/>
    </row>
    <row r="24" spans="3:8" ht="41" customHeight="1" thickBot="1">
      <c r="C24" s="452"/>
      <c r="D24" s="453"/>
      <c r="E24" s="116"/>
      <c r="F24" s="458" t="str">
        <f>IF(団体情報!D18="","",団体情報!D18)</f>
        <v/>
      </c>
      <c r="G24" s="458"/>
      <c r="H24" s="459"/>
    </row>
    <row r="25" spans="3:8" ht="16" thickTop="1"/>
    <row r="26" spans="3:8" ht="30" customHeight="1">
      <c r="C26" s="465" t="s">
        <v>229</v>
      </c>
      <c r="D26" s="466"/>
      <c r="E26" s="462" t="str">
        <f>IF(団体情報!D8="","",団体情報!D8)</f>
        <v/>
      </c>
      <c r="F26" s="463"/>
      <c r="G26" s="464"/>
      <c r="H26" s="4" t="s">
        <v>230</v>
      </c>
    </row>
  </sheetData>
  <sheetProtection algorithmName="SHA-512" hashValue="xQWLXSzvZgowOggU4TPx8Xh4tWlz1SFFxEis0DzV36c4BcC+vSsv0UjFR79yh3lHhLsBMbFv4tJuXpitu1OFaQ==" saltValue="LQp1LB7KMyvCTCEWZSqLpg==" spinCount="100000" sheet="1" objects="1" scenarios="1" selectLockedCells="1"/>
  <mergeCells count="26">
    <mergeCell ref="E26:G26"/>
    <mergeCell ref="C26:D26"/>
    <mergeCell ref="C8:D8"/>
    <mergeCell ref="D13:D14"/>
    <mergeCell ref="D17:D22"/>
    <mergeCell ref="D15:D16"/>
    <mergeCell ref="C13:C22"/>
    <mergeCell ref="C10:D11"/>
    <mergeCell ref="C9:D9"/>
    <mergeCell ref="F10:H10"/>
    <mergeCell ref="F13:H13"/>
    <mergeCell ref="F15:H15"/>
    <mergeCell ref="F14:H14"/>
    <mergeCell ref="F12:H12"/>
    <mergeCell ref="F11:H11"/>
    <mergeCell ref="F21:H21"/>
    <mergeCell ref="F22:H22"/>
    <mergeCell ref="F23:H23"/>
    <mergeCell ref="C23:D24"/>
    <mergeCell ref="C12:D12"/>
    <mergeCell ref="F17:H17"/>
    <mergeCell ref="F18:H18"/>
    <mergeCell ref="F24:H24"/>
    <mergeCell ref="F16:H16"/>
    <mergeCell ref="F19:H19"/>
    <mergeCell ref="F20:H20"/>
  </mergeCells>
  <phoneticPr fontId="6"/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94"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C6DE1-7053-FD45-B71A-4A93EE1ED956}">
  <sheetPr>
    <tabColor rgb="FF7030A0"/>
    <pageSetUpPr fitToPage="1"/>
  </sheetPr>
  <dimension ref="A1:AS43"/>
  <sheetViews>
    <sheetView showGridLines="0" showRowColHeaders="0" topLeftCell="C1" zoomScaleNormal="100" workbookViewId="0">
      <pane ySplit="5" topLeftCell="A6" activePane="bottomLeft" state="frozen"/>
      <selection activeCell="C1" sqref="C1"/>
      <selection pane="bottomLeft" activeCell="C5" sqref="C5"/>
    </sheetView>
  </sheetViews>
  <sheetFormatPr baseColWidth="10" defaultRowHeight="15"/>
  <cols>
    <col min="1" max="1" width="9.5" style="3" hidden="1" customWidth="1"/>
    <col min="2" max="2" width="7" style="3" hidden="1" customWidth="1"/>
    <col min="3" max="4" width="2.33203125" style="3" customWidth="1"/>
    <col min="5" max="5" width="3.83203125" style="3" customWidth="1"/>
    <col min="6" max="6" width="6.1640625" style="3" customWidth="1"/>
    <col min="7" max="7" width="4.6640625" style="3" customWidth="1"/>
    <col min="8" max="8" width="10" style="3" customWidth="1"/>
    <col min="9" max="9" width="12.33203125" style="3" customWidth="1"/>
    <col min="10" max="10" width="7.83203125" style="3" customWidth="1"/>
    <col min="11" max="11" width="7" style="3" customWidth="1"/>
    <col min="12" max="12" width="11" style="3" customWidth="1"/>
    <col min="13" max="13" width="6.83203125" style="3" customWidth="1"/>
    <col min="14" max="14" width="4.33203125" style="3" customWidth="1"/>
    <col min="15" max="15" width="7.33203125" style="3" customWidth="1"/>
    <col min="16" max="22" width="3.6640625" style="3" customWidth="1"/>
    <col min="23" max="23" width="12" style="3" customWidth="1"/>
    <col min="24" max="28" width="2.83203125" style="3" customWidth="1"/>
    <col min="29" max="29" width="5.83203125" style="3" customWidth="1"/>
    <col min="30" max="45" width="3" style="3" customWidth="1"/>
    <col min="46" max="16384" width="10.83203125" style="3"/>
  </cols>
  <sheetData>
    <row r="1" spans="1:45" s="51" customFormat="1" ht="24" customHeight="1">
      <c r="D1" s="54" t="s">
        <v>72</v>
      </c>
    </row>
    <row r="2" spans="1:45" s="1" customFormat="1" ht="22">
      <c r="D2" s="2" t="str">
        <f>基本情報!B20</f>
        <v>第70回 北九州吹奏楽コンクール</v>
      </c>
    </row>
    <row r="3" spans="1:45" s="49" customFormat="1" ht="3" customHeight="1"/>
    <row r="4" spans="1:45" s="1" customFormat="1" ht="24">
      <c r="D4" s="52" t="s">
        <v>150</v>
      </c>
      <c r="AS4" s="87" t="s">
        <v>149</v>
      </c>
    </row>
    <row r="6" spans="1:45" ht="14" customHeight="1"/>
    <row r="7" spans="1:45" ht="16" thickBot="1">
      <c r="H7" s="3" t="s">
        <v>65</v>
      </c>
    </row>
    <row r="8" spans="1:45" ht="16" thickTop="1">
      <c r="A8" s="5">
        <v>1</v>
      </c>
      <c r="E8" s="423" t="s">
        <v>31</v>
      </c>
      <c r="F8" s="423"/>
      <c r="G8" s="6"/>
      <c r="H8" s="422" t="s">
        <v>20</v>
      </c>
      <c r="I8" s="403">
        <f>基本情報!C19</f>
        <v>45829</v>
      </c>
      <c r="J8" s="403"/>
      <c r="K8" s="404"/>
      <c r="L8" s="413" t="s">
        <v>32</v>
      </c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</row>
    <row r="9" spans="1:45" ht="13" customHeight="1" thickBot="1">
      <c r="A9" s="3">
        <v>1</v>
      </c>
      <c r="E9" s="7"/>
      <c r="F9" s="7"/>
      <c r="G9" s="8"/>
      <c r="H9" s="415"/>
      <c r="I9" s="405"/>
      <c r="J9" s="405"/>
      <c r="K9" s="406"/>
      <c r="L9" s="413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</row>
    <row r="10" spans="1:45" ht="15" customHeight="1" thickTop="1">
      <c r="A10" s="3">
        <v>2</v>
      </c>
      <c r="E10" s="415" t="s">
        <v>18</v>
      </c>
      <c r="F10" s="416"/>
      <c r="G10" s="401" t="str">
        <f>基本情報!B20</f>
        <v>第70回 北九州吹奏楽コンクール</v>
      </c>
      <c r="H10" s="397"/>
      <c r="I10" s="397"/>
      <c r="J10" s="397"/>
      <c r="K10" s="397"/>
      <c r="L10" s="421" t="s">
        <v>19</v>
      </c>
      <c r="M10" s="395" t="str">
        <f>基本情報!B21</f>
        <v>黒崎ひびしんホール</v>
      </c>
      <c r="N10" s="395"/>
      <c r="O10" s="395"/>
      <c r="P10" s="395"/>
      <c r="Q10" s="395"/>
      <c r="R10" s="395"/>
      <c r="S10" s="395"/>
      <c r="T10" s="395"/>
      <c r="U10" s="395"/>
      <c r="V10" s="396"/>
      <c r="W10" s="424" t="s">
        <v>21</v>
      </c>
      <c r="X10" s="425"/>
      <c r="Y10" s="425"/>
      <c r="Z10" s="316"/>
      <c r="AA10" s="317"/>
      <c r="AB10" s="317"/>
      <c r="AC10" s="402" t="s">
        <v>17</v>
      </c>
      <c r="AD10" s="291" t="s">
        <v>25</v>
      </c>
      <c r="AE10" s="291"/>
      <c r="AF10" s="291"/>
      <c r="AG10" s="291"/>
      <c r="AH10" s="291"/>
      <c r="AI10" s="394" t="s">
        <v>26</v>
      </c>
      <c r="AJ10" s="291"/>
      <c r="AK10" s="291"/>
      <c r="AL10" s="291"/>
      <c r="AM10" s="291"/>
      <c r="AN10" s="291"/>
      <c r="AO10" s="291"/>
      <c r="AP10" s="291"/>
      <c r="AQ10" s="291"/>
      <c r="AR10" s="291"/>
    </row>
    <row r="11" spans="1:45" ht="15" customHeight="1">
      <c r="E11" s="417"/>
      <c r="F11" s="418"/>
      <c r="G11" s="397"/>
      <c r="H11" s="397"/>
      <c r="I11" s="397"/>
      <c r="J11" s="397"/>
      <c r="K11" s="397"/>
      <c r="L11" s="418"/>
      <c r="M11" s="397"/>
      <c r="N11" s="397"/>
      <c r="O11" s="397"/>
      <c r="P11" s="397"/>
      <c r="Q11" s="397"/>
      <c r="R11" s="397"/>
      <c r="S11" s="397"/>
      <c r="T11" s="397"/>
      <c r="U11" s="397"/>
      <c r="V11" s="398"/>
      <c r="W11" s="424"/>
      <c r="X11" s="425"/>
      <c r="Y11" s="425"/>
      <c r="Z11" s="316"/>
      <c r="AA11" s="317"/>
      <c r="AB11" s="317"/>
      <c r="AC11" s="402"/>
      <c r="AD11" s="291"/>
      <c r="AE11" s="291"/>
      <c r="AF11" s="291"/>
      <c r="AG11" s="291"/>
      <c r="AH11" s="291"/>
      <c r="AI11" s="394"/>
      <c r="AJ11" s="291"/>
      <c r="AK11" s="291"/>
      <c r="AL11" s="291"/>
      <c r="AM11" s="291"/>
      <c r="AN11" s="291"/>
      <c r="AO11" s="291"/>
      <c r="AP11" s="291"/>
      <c r="AQ11" s="291"/>
      <c r="AR11" s="291"/>
    </row>
    <row r="12" spans="1:45" ht="15" customHeight="1">
      <c r="E12" s="417"/>
      <c r="F12" s="418"/>
      <c r="G12" s="397"/>
      <c r="H12" s="397"/>
      <c r="I12" s="397"/>
      <c r="J12" s="397"/>
      <c r="K12" s="397"/>
      <c r="L12" s="418"/>
      <c r="M12" s="397"/>
      <c r="N12" s="397"/>
      <c r="O12" s="397"/>
      <c r="P12" s="397"/>
      <c r="Q12" s="397"/>
      <c r="R12" s="397"/>
      <c r="S12" s="397"/>
      <c r="T12" s="397"/>
      <c r="U12" s="397"/>
      <c r="V12" s="398"/>
      <c r="W12" s="424" t="s">
        <v>22</v>
      </c>
      <c r="X12" s="425"/>
      <c r="Y12" s="425"/>
      <c r="Z12" s="316"/>
      <c r="AA12" s="317"/>
      <c r="AB12" s="317"/>
      <c r="AC12" s="402" t="s">
        <v>16</v>
      </c>
      <c r="AD12" s="291"/>
      <c r="AE12" s="291"/>
      <c r="AF12" s="291"/>
      <c r="AG12" s="291"/>
      <c r="AH12" s="291"/>
      <c r="AI12" s="394"/>
      <c r="AJ12" s="291"/>
      <c r="AK12" s="291"/>
      <c r="AL12" s="291"/>
      <c r="AM12" s="291"/>
      <c r="AN12" s="291"/>
      <c r="AO12" s="291"/>
      <c r="AP12" s="291"/>
      <c r="AQ12" s="291"/>
      <c r="AR12" s="291"/>
    </row>
    <row r="13" spans="1:45" ht="13" customHeight="1">
      <c r="E13" s="417" t="s">
        <v>42</v>
      </c>
      <c r="F13" s="418"/>
      <c r="G13" s="429" t="s">
        <v>51</v>
      </c>
      <c r="H13" s="426">
        <f>基本情報!C22</f>
        <v>45868</v>
      </c>
      <c r="I13" s="426"/>
      <c r="J13" s="407">
        <f>基本情報!D23</f>
        <v>2</v>
      </c>
      <c r="K13" s="410" t="s">
        <v>29</v>
      </c>
      <c r="L13" s="418" t="s">
        <v>43</v>
      </c>
      <c r="M13" s="397" t="s">
        <v>28</v>
      </c>
      <c r="N13" s="397"/>
      <c r="O13" s="397"/>
      <c r="P13" s="397"/>
      <c r="Q13" s="397"/>
      <c r="R13" s="397"/>
      <c r="S13" s="397"/>
      <c r="T13" s="397"/>
      <c r="U13" s="397"/>
      <c r="V13" s="398"/>
      <c r="W13" s="424"/>
      <c r="X13" s="425"/>
      <c r="Y13" s="425"/>
      <c r="Z13" s="316"/>
      <c r="AA13" s="317"/>
      <c r="AB13" s="317"/>
      <c r="AC13" s="402"/>
      <c r="AD13" s="291"/>
      <c r="AE13" s="291"/>
      <c r="AF13" s="291"/>
      <c r="AG13" s="291"/>
      <c r="AH13" s="291"/>
      <c r="AI13" s="394"/>
      <c r="AJ13" s="291"/>
      <c r="AK13" s="291"/>
      <c r="AL13" s="291"/>
      <c r="AM13" s="291"/>
      <c r="AN13" s="291"/>
      <c r="AO13" s="291"/>
      <c r="AP13" s="291"/>
      <c r="AQ13" s="291"/>
      <c r="AR13" s="291"/>
    </row>
    <row r="14" spans="1:45" ht="7" customHeight="1">
      <c r="E14" s="417"/>
      <c r="F14" s="418"/>
      <c r="G14" s="430"/>
      <c r="H14" s="427"/>
      <c r="I14" s="427"/>
      <c r="J14" s="408"/>
      <c r="K14" s="411"/>
      <c r="L14" s="418"/>
      <c r="M14" s="397"/>
      <c r="N14" s="397"/>
      <c r="O14" s="397"/>
      <c r="P14" s="397"/>
      <c r="Q14" s="397"/>
      <c r="R14" s="397"/>
      <c r="S14" s="397"/>
      <c r="T14" s="397"/>
      <c r="U14" s="397"/>
      <c r="V14" s="398"/>
      <c r="W14" s="424" t="s">
        <v>23</v>
      </c>
      <c r="X14" s="425"/>
      <c r="Y14" s="425"/>
      <c r="Z14" s="316"/>
      <c r="AA14" s="317"/>
      <c r="AB14" s="317"/>
      <c r="AC14" s="402" t="s">
        <v>24</v>
      </c>
      <c r="AD14" s="291"/>
      <c r="AE14" s="291"/>
      <c r="AF14" s="291"/>
      <c r="AG14" s="291"/>
      <c r="AH14" s="291"/>
      <c r="AI14" s="291" t="s">
        <v>27</v>
      </c>
      <c r="AJ14" s="291"/>
      <c r="AK14" s="291"/>
      <c r="AL14" s="291"/>
      <c r="AM14" s="291"/>
      <c r="AN14" s="291"/>
      <c r="AO14" s="291"/>
      <c r="AP14" s="291"/>
      <c r="AQ14" s="291"/>
      <c r="AR14" s="291"/>
    </row>
    <row r="15" spans="1:45" ht="7" customHeight="1">
      <c r="E15" s="417"/>
      <c r="F15" s="418"/>
      <c r="G15" s="430" t="s">
        <v>52</v>
      </c>
      <c r="H15" s="427">
        <f>基本情報!C23</f>
        <v>45869</v>
      </c>
      <c r="I15" s="427"/>
      <c r="J15" s="408"/>
      <c r="K15" s="411"/>
      <c r="L15" s="418"/>
      <c r="M15" s="397"/>
      <c r="N15" s="397"/>
      <c r="O15" s="397"/>
      <c r="P15" s="397"/>
      <c r="Q15" s="397"/>
      <c r="R15" s="397"/>
      <c r="S15" s="397"/>
      <c r="T15" s="397"/>
      <c r="U15" s="397"/>
      <c r="V15" s="398"/>
      <c r="W15" s="424"/>
      <c r="X15" s="425"/>
      <c r="Y15" s="425"/>
      <c r="Z15" s="316"/>
      <c r="AA15" s="317"/>
      <c r="AB15" s="317"/>
      <c r="AC15" s="402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</row>
    <row r="16" spans="1:45" ht="13" customHeight="1" thickBot="1">
      <c r="E16" s="419"/>
      <c r="F16" s="420"/>
      <c r="G16" s="431"/>
      <c r="H16" s="428"/>
      <c r="I16" s="428"/>
      <c r="J16" s="409"/>
      <c r="K16" s="412"/>
      <c r="L16" s="420"/>
      <c r="M16" s="399"/>
      <c r="N16" s="399"/>
      <c r="O16" s="399"/>
      <c r="P16" s="399"/>
      <c r="Q16" s="399"/>
      <c r="R16" s="399"/>
      <c r="S16" s="399"/>
      <c r="T16" s="399"/>
      <c r="U16" s="399"/>
      <c r="V16" s="400"/>
      <c r="W16" s="424"/>
      <c r="X16" s="425"/>
      <c r="Y16" s="425"/>
      <c r="Z16" s="316"/>
      <c r="AA16" s="317"/>
      <c r="AB16" s="317"/>
      <c r="AC16" s="402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</row>
    <row r="17" spans="1:44" ht="13" customHeight="1" thickTop="1" thickBot="1"/>
    <row r="18" spans="1:44" ht="15" customHeight="1" thickTop="1">
      <c r="E18" s="442" t="s">
        <v>0</v>
      </c>
      <c r="F18" s="443"/>
      <c r="G18" s="443"/>
      <c r="H18" s="443"/>
      <c r="I18" s="443"/>
      <c r="J18" s="443"/>
      <c r="K18" s="443" t="s">
        <v>41</v>
      </c>
      <c r="L18" s="443"/>
      <c r="M18" s="443"/>
      <c r="N18" s="446" t="s">
        <v>1</v>
      </c>
      <c r="O18" s="446"/>
      <c r="P18" s="446" t="s">
        <v>2</v>
      </c>
      <c r="Q18" s="446"/>
      <c r="R18" s="446"/>
      <c r="S18" s="446"/>
      <c r="T18" s="446"/>
      <c r="U18" s="446"/>
      <c r="V18" s="388" t="s">
        <v>6</v>
      </c>
      <c r="W18" s="388"/>
      <c r="X18" s="388"/>
      <c r="Y18" s="388" t="s">
        <v>8</v>
      </c>
      <c r="Z18" s="388"/>
      <c r="AA18" s="388" t="s">
        <v>8</v>
      </c>
      <c r="AB18" s="390"/>
      <c r="AC18" s="9" t="s">
        <v>11</v>
      </c>
      <c r="AD18" s="392" t="s">
        <v>30</v>
      </c>
      <c r="AE18" s="392"/>
      <c r="AF18" s="392"/>
      <c r="AG18" s="392"/>
      <c r="AH18" s="392"/>
      <c r="AI18" s="392"/>
      <c r="AJ18" s="386" t="s">
        <v>14</v>
      </c>
      <c r="AK18" s="386" t="s">
        <v>15</v>
      </c>
      <c r="AL18" s="386"/>
      <c r="AM18" s="386"/>
      <c r="AN18" s="386"/>
      <c r="AO18" s="386"/>
      <c r="AP18" s="386"/>
      <c r="AQ18" s="386"/>
      <c r="AR18" s="386"/>
    </row>
    <row r="19" spans="1:44" ht="15" customHeight="1" thickBot="1">
      <c r="E19" s="444"/>
      <c r="F19" s="445"/>
      <c r="G19" s="445"/>
      <c r="H19" s="445"/>
      <c r="I19" s="445"/>
      <c r="J19" s="445"/>
      <c r="K19" s="445"/>
      <c r="L19" s="445"/>
      <c r="M19" s="445"/>
      <c r="N19" s="387"/>
      <c r="O19" s="387"/>
      <c r="P19" s="387"/>
      <c r="Q19" s="387"/>
      <c r="R19" s="387"/>
      <c r="S19" s="387"/>
      <c r="T19" s="387"/>
      <c r="U19" s="387"/>
      <c r="V19" s="389" t="s">
        <v>7</v>
      </c>
      <c r="W19" s="389"/>
      <c r="X19" s="389"/>
      <c r="Y19" s="389" t="s">
        <v>9</v>
      </c>
      <c r="Z19" s="389"/>
      <c r="AA19" s="389" t="s">
        <v>10</v>
      </c>
      <c r="AB19" s="391"/>
      <c r="AC19" s="10" t="s">
        <v>12</v>
      </c>
      <c r="AD19" s="393" t="s">
        <v>13</v>
      </c>
      <c r="AE19" s="393"/>
      <c r="AF19" s="393"/>
      <c r="AG19" s="393"/>
      <c r="AH19" s="393"/>
      <c r="AI19" s="393"/>
      <c r="AJ19" s="387"/>
      <c r="AK19" s="387"/>
      <c r="AL19" s="387"/>
      <c r="AM19" s="387"/>
      <c r="AN19" s="387"/>
      <c r="AO19" s="387"/>
      <c r="AP19" s="387"/>
      <c r="AQ19" s="387"/>
      <c r="AR19" s="387"/>
    </row>
    <row r="20" spans="1:44" ht="29" customHeight="1">
      <c r="A20" s="3">
        <f>(A8-1)*10+1</f>
        <v>1</v>
      </c>
      <c r="E20" s="365">
        <v>1</v>
      </c>
      <c r="F20" s="367"/>
      <c r="G20" s="367"/>
      <c r="H20" s="367"/>
      <c r="I20" s="367"/>
      <c r="J20" s="367"/>
      <c r="K20" s="368"/>
      <c r="L20" s="368"/>
      <c r="M20" s="368"/>
      <c r="N20" s="369" t="s">
        <v>5</v>
      </c>
      <c r="O20" s="11" t="s">
        <v>3</v>
      </c>
      <c r="P20" s="371"/>
      <c r="Q20" s="372"/>
      <c r="R20" s="372"/>
      <c r="S20" s="372"/>
      <c r="T20" s="372"/>
      <c r="U20" s="373"/>
      <c r="V20" s="360"/>
      <c r="W20" s="360"/>
      <c r="X20" s="360"/>
      <c r="Y20" s="475"/>
      <c r="Z20" s="476"/>
      <c r="AA20" s="475"/>
      <c r="AB20" s="477"/>
      <c r="AC20" s="12"/>
      <c r="AD20" s="358"/>
      <c r="AE20" s="349"/>
      <c r="AF20" s="351"/>
      <c r="AG20" s="358"/>
      <c r="AH20" s="349"/>
      <c r="AI20" s="351"/>
      <c r="AJ20" s="311"/>
      <c r="AK20" s="358"/>
      <c r="AL20" s="349"/>
      <c r="AM20" s="349"/>
      <c r="AN20" s="349"/>
      <c r="AO20" s="349"/>
      <c r="AP20" s="349"/>
      <c r="AQ20" s="349"/>
      <c r="AR20" s="351"/>
    </row>
    <row r="21" spans="1:44" ht="29" customHeight="1" thickBot="1">
      <c r="E21" s="384"/>
      <c r="F21" s="376"/>
      <c r="G21" s="376"/>
      <c r="H21" s="376"/>
      <c r="I21" s="376"/>
      <c r="J21" s="376"/>
      <c r="K21" s="377"/>
      <c r="L21" s="377"/>
      <c r="M21" s="377"/>
      <c r="N21" s="385"/>
      <c r="O21" s="13" t="s">
        <v>4</v>
      </c>
      <c r="P21" s="378"/>
      <c r="Q21" s="379"/>
      <c r="R21" s="379"/>
      <c r="S21" s="379"/>
      <c r="T21" s="379"/>
      <c r="U21" s="380"/>
      <c r="V21" s="383"/>
      <c r="W21" s="383"/>
      <c r="X21" s="383"/>
      <c r="Y21" s="14"/>
      <c r="Z21" s="15" t="s">
        <v>16</v>
      </c>
      <c r="AA21" s="14"/>
      <c r="AB21" s="16" t="s">
        <v>17</v>
      </c>
      <c r="AC21" s="17" t="s">
        <v>17</v>
      </c>
      <c r="AD21" s="381"/>
      <c r="AE21" s="374"/>
      <c r="AF21" s="375"/>
      <c r="AG21" s="381"/>
      <c r="AH21" s="374"/>
      <c r="AI21" s="375"/>
      <c r="AJ21" s="382"/>
      <c r="AK21" s="381"/>
      <c r="AL21" s="374"/>
      <c r="AM21" s="374"/>
      <c r="AN21" s="374"/>
      <c r="AO21" s="374"/>
      <c r="AP21" s="374"/>
      <c r="AQ21" s="374"/>
      <c r="AR21" s="375"/>
    </row>
    <row r="22" spans="1:44" ht="29" customHeight="1">
      <c r="A22" s="3">
        <f>A20+1</f>
        <v>2</v>
      </c>
      <c r="E22" s="365">
        <f>E20+1</f>
        <v>2</v>
      </c>
      <c r="F22" s="367"/>
      <c r="G22" s="367"/>
      <c r="H22" s="367"/>
      <c r="I22" s="367"/>
      <c r="J22" s="367"/>
      <c r="K22" s="368"/>
      <c r="L22" s="368"/>
      <c r="M22" s="368"/>
      <c r="N22" s="369" t="s">
        <v>5</v>
      </c>
      <c r="O22" s="11" t="s">
        <v>3</v>
      </c>
      <c r="P22" s="371"/>
      <c r="Q22" s="372"/>
      <c r="R22" s="372"/>
      <c r="S22" s="372"/>
      <c r="T22" s="372"/>
      <c r="U22" s="373"/>
      <c r="V22" s="360"/>
      <c r="W22" s="360"/>
      <c r="X22" s="360"/>
      <c r="Y22" s="475"/>
      <c r="Z22" s="476"/>
      <c r="AA22" s="475"/>
      <c r="AB22" s="477"/>
      <c r="AC22" s="12"/>
      <c r="AD22" s="358"/>
      <c r="AE22" s="349"/>
      <c r="AF22" s="351"/>
      <c r="AG22" s="358"/>
      <c r="AH22" s="349"/>
      <c r="AI22" s="351"/>
      <c r="AJ22" s="311"/>
      <c r="AK22" s="358"/>
      <c r="AL22" s="349"/>
      <c r="AM22" s="349"/>
      <c r="AN22" s="349"/>
      <c r="AO22" s="349"/>
      <c r="AP22" s="349"/>
      <c r="AQ22" s="349"/>
      <c r="AR22" s="351"/>
    </row>
    <row r="23" spans="1:44" ht="29" customHeight="1" thickBot="1">
      <c r="E23" s="384"/>
      <c r="F23" s="376"/>
      <c r="G23" s="376"/>
      <c r="H23" s="376"/>
      <c r="I23" s="376"/>
      <c r="J23" s="376"/>
      <c r="K23" s="377"/>
      <c r="L23" s="377"/>
      <c r="M23" s="377"/>
      <c r="N23" s="385"/>
      <c r="O23" s="13" t="s">
        <v>4</v>
      </c>
      <c r="P23" s="378"/>
      <c r="Q23" s="379"/>
      <c r="R23" s="379"/>
      <c r="S23" s="379"/>
      <c r="T23" s="379"/>
      <c r="U23" s="380"/>
      <c r="V23" s="383"/>
      <c r="W23" s="383"/>
      <c r="X23" s="383"/>
      <c r="Y23" s="14"/>
      <c r="Z23" s="15" t="s">
        <v>16</v>
      </c>
      <c r="AA23" s="14"/>
      <c r="AB23" s="16" t="s">
        <v>17</v>
      </c>
      <c r="AC23" s="17" t="s">
        <v>17</v>
      </c>
      <c r="AD23" s="381"/>
      <c r="AE23" s="374"/>
      <c r="AF23" s="375"/>
      <c r="AG23" s="381"/>
      <c r="AH23" s="374"/>
      <c r="AI23" s="375"/>
      <c r="AJ23" s="382"/>
      <c r="AK23" s="381"/>
      <c r="AL23" s="374"/>
      <c r="AM23" s="374"/>
      <c r="AN23" s="374"/>
      <c r="AO23" s="374"/>
      <c r="AP23" s="374"/>
      <c r="AQ23" s="374"/>
      <c r="AR23" s="375"/>
    </row>
    <row r="24" spans="1:44" ht="29" customHeight="1">
      <c r="A24" s="3">
        <f>A22+1</f>
        <v>3</v>
      </c>
      <c r="E24" s="365">
        <f>E22+1</f>
        <v>3</v>
      </c>
      <c r="F24" s="367"/>
      <c r="G24" s="367"/>
      <c r="H24" s="367"/>
      <c r="I24" s="367"/>
      <c r="J24" s="367"/>
      <c r="K24" s="368"/>
      <c r="L24" s="368"/>
      <c r="M24" s="368"/>
      <c r="N24" s="369" t="s">
        <v>5</v>
      </c>
      <c r="O24" s="11" t="s">
        <v>3</v>
      </c>
      <c r="P24" s="371"/>
      <c r="Q24" s="372"/>
      <c r="R24" s="372"/>
      <c r="S24" s="372"/>
      <c r="T24" s="372"/>
      <c r="U24" s="373"/>
      <c r="V24" s="360"/>
      <c r="W24" s="360"/>
      <c r="X24" s="360"/>
      <c r="Y24" s="475"/>
      <c r="Z24" s="476"/>
      <c r="AA24" s="475"/>
      <c r="AB24" s="477"/>
      <c r="AC24" s="12"/>
      <c r="AD24" s="358"/>
      <c r="AE24" s="349"/>
      <c r="AF24" s="351"/>
      <c r="AG24" s="358"/>
      <c r="AH24" s="349"/>
      <c r="AI24" s="351"/>
      <c r="AJ24" s="311"/>
      <c r="AK24" s="358"/>
      <c r="AL24" s="349"/>
      <c r="AM24" s="349"/>
      <c r="AN24" s="349"/>
      <c r="AO24" s="349"/>
      <c r="AP24" s="349"/>
      <c r="AQ24" s="349"/>
      <c r="AR24" s="351"/>
    </row>
    <row r="25" spans="1:44" ht="29" customHeight="1" thickBot="1">
      <c r="E25" s="384"/>
      <c r="F25" s="376"/>
      <c r="G25" s="376"/>
      <c r="H25" s="376"/>
      <c r="I25" s="376"/>
      <c r="J25" s="376"/>
      <c r="K25" s="377"/>
      <c r="L25" s="377"/>
      <c r="M25" s="377"/>
      <c r="N25" s="385"/>
      <c r="O25" s="13" t="s">
        <v>4</v>
      </c>
      <c r="P25" s="378"/>
      <c r="Q25" s="379"/>
      <c r="R25" s="379"/>
      <c r="S25" s="379"/>
      <c r="T25" s="379"/>
      <c r="U25" s="380"/>
      <c r="V25" s="383"/>
      <c r="W25" s="383"/>
      <c r="X25" s="383"/>
      <c r="Y25" s="14"/>
      <c r="Z25" s="15" t="s">
        <v>16</v>
      </c>
      <c r="AA25" s="14"/>
      <c r="AB25" s="16" t="s">
        <v>17</v>
      </c>
      <c r="AC25" s="17" t="s">
        <v>17</v>
      </c>
      <c r="AD25" s="381"/>
      <c r="AE25" s="374"/>
      <c r="AF25" s="375"/>
      <c r="AG25" s="381"/>
      <c r="AH25" s="374"/>
      <c r="AI25" s="375"/>
      <c r="AJ25" s="382"/>
      <c r="AK25" s="381"/>
      <c r="AL25" s="374"/>
      <c r="AM25" s="374"/>
      <c r="AN25" s="374"/>
      <c r="AO25" s="374"/>
      <c r="AP25" s="374"/>
      <c r="AQ25" s="374"/>
      <c r="AR25" s="375"/>
    </row>
    <row r="26" spans="1:44" ht="29" customHeight="1">
      <c r="A26" s="3">
        <f>A24+1</f>
        <v>4</v>
      </c>
      <c r="E26" s="365">
        <f>E24+1</f>
        <v>4</v>
      </c>
      <c r="F26" s="367"/>
      <c r="G26" s="367"/>
      <c r="H26" s="367"/>
      <c r="I26" s="367"/>
      <c r="J26" s="367"/>
      <c r="K26" s="368"/>
      <c r="L26" s="368"/>
      <c r="M26" s="368"/>
      <c r="N26" s="369" t="s">
        <v>5</v>
      </c>
      <c r="O26" s="11" t="s">
        <v>3</v>
      </c>
      <c r="P26" s="371"/>
      <c r="Q26" s="372"/>
      <c r="R26" s="372"/>
      <c r="S26" s="372"/>
      <c r="T26" s="372"/>
      <c r="U26" s="373"/>
      <c r="V26" s="360"/>
      <c r="W26" s="360"/>
      <c r="X26" s="360"/>
      <c r="Y26" s="475"/>
      <c r="Z26" s="476"/>
      <c r="AA26" s="475"/>
      <c r="AB26" s="477"/>
      <c r="AC26" s="12"/>
      <c r="AD26" s="358"/>
      <c r="AE26" s="349"/>
      <c r="AF26" s="351"/>
      <c r="AG26" s="358"/>
      <c r="AH26" s="349"/>
      <c r="AI26" s="351"/>
      <c r="AJ26" s="311"/>
      <c r="AK26" s="358"/>
      <c r="AL26" s="349"/>
      <c r="AM26" s="349"/>
      <c r="AN26" s="349"/>
      <c r="AO26" s="349"/>
      <c r="AP26" s="349"/>
      <c r="AQ26" s="349"/>
      <c r="AR26" s="351"/>
    </row>
    <row r="27" spans="1:44" ht="29" customHeight="1" thickBot="1">
      <c r="E27" s="384"/>
      <c r="F27" s="376"/>
      <c r="G27" s="376"/>
      <c r="H27" s="376"/>
      <c r="I27" s="376"/>
      <c r="J27" s="376"/>
      <c r="K27" s="377"/>
      <c r="L27" s="377"/>
      <c r="M27" s="377"/>
      <c r="N27" s="385"/>
      <c r="O27" s="13" t="s">
        <v>4</v>
      </c>
      <c r="P27" s="378"/>
      <c r="Q27" s="379"/>
      <c r="R27" s="379"/>
      <c r="S27" s="379"/>
      <c r="T27" s="379"/>
      <c r="U27" s="380"/>
      <c r="V27" s="383"/>
      <c r="W27" s="383"/>
      <c r="X27" s="383"/>
      <c r="Y27" s="14"/>
      <c r="Z27" s="15" t="s">
        <v>16</v>
      </c>
      <c r="AA27" s="14"/>
      <c r="AB27" s="16" t="s">
        <v>17</v>
      </c>
      <c r="AC27" s="17" t="s">
        <v>17</v>
      </c>
      <c r="AD27" s="381"/>
      <c r="AE27" s="374"/>
      <c r="AF27" s="375"/>
      <c r="AG27" s="381"/>
      <c r="AH27" s="374"/>
      <c r="AI27" s="375"/>
      <c r="AJ27" s="382"/>
      <c r="AK27" s="381"/>
      <c r="AL27" s="374"/>
      <c r="AM27" s="374"/>
      <c r="AN27" s="374"/>
      <c r="AO27" s="374"/>
      <c r="AP27" s="374"/>
      <c r="AQ27" s="374"/>
      <c r="AR27" s="375"/>
    </row>
    <row r="28" spans="1:44" ht="29" customHeight="1">
      <c r="A28" s="3">
        <f>A26+1</f>
        <v>5</v>
      </c>
      <c r="E28" s="365">
        <f>E26+1</f>
        <v>5</v>
      </c>
      <c r="F28" s="367"/>
      <c r="G28" s="367"/>
      <c r="H28" s="367"/>
      <c r="I28" s="367"/>
      <c r="J28" s="367"/>
      <c r="K28" s="368"/>
      <c r="L28" s="368"/>
      <c r="M28" s="368"/>
      <c r="N28" s="369" t="s">
        <v>5</v>
      </c>
      <c r="O28" s="11" t="s">
        <v>3</v>
      </c>
      <c r="P28" s="371"/>
      <c r="Q28" s="372"/>
      <c r="R28" s="372"/>
      <c r="S28" s="372"/>
      <c r="T28" s="372"/>
      <c r="U28" s="373"/>
      <c r="V28" s="360"/>
      <c r="W28" s="360"/>
      <c r="X28" s="360"/>
      <c r="Y28" s="475"/>
      <c r="Z28" s="476"/>
      <c r="AA28" s="475"/>
      <c r="AB28" s="477"/>
      <c r="AC28" s="12"/>
      <c r="AD28" s="358"/>
      <c r="AE28" s="349"/>
      <c r="AF28" s="351"/>
      <c r="AG28" s="358"/>
      <c r="AH28" s="349"/>
      <c r="AI28" s="351"/>
      <c r="AJ28" s="311"/>
      <c r="AK28" s="358"/>
      <c r="AL28" s="349"/>
      <c r="AM28" s="349"/>
      <c r="AN28" s="349"/>
      <c r="AO28" s="349"/>
      <c r="AP28" s="349"/>
      <c r="AQ28" s="349"/>
      <c r="AR28" s="351"/>
    </row>
    <row r="29" spans="1:44" ht="29" customHeight="1" thickBot="1">
      <c r="E29" s="384"/>
      <c r="F29" s="376"/>
      <c r="G29" s="376"/>
      <c r="H29" s="376"/>
      <c r="I29" s="376"/>
      <c r="J29" s="376"/>
      <c r="K29" s="377"/>
      <c r="L29" s="377"/>
      <c r="M29" s="377"/>
      <c r="N29" s="385"/>
      <c r="O29" s="13" t="s">
        <v>4</v>
      </c>
      <c r="P29" s="378"/>
      <c r="Q29" s="379"/>
      <c r="R29" s="379"/>
      <c r="S29" s="379"/>
      <c r="T29" s="379"/>
      <c r="U29" s="380"/>
      <c r="V29" s="383"/>
      <c r="W29" s="383"/>
      <c r="X29" s="383"/>
      <c r="Y29" s="14"/>
      <c r="Z29" s="15" t="s">
        <v>16</v>
      </c>
      <c r="AA29" s="14"/>
      <c r="AB29" s="16" t="s">
        <v>17</v>
      </c>
      <c r="AC29" s="17" t="s">
        <v>17</v>
      </c>
      <c r="AD29" s="381"/>
      <c r="AE29" s="374"/>
      <c r="AF29" s="375"/>
      <c r="AG29" s="381"/>
      <c r="AH29" s="374"/>
      <c r="AI29" s="375"/>
      <c r="AJ29" s="382"/>
      <c r="AK29" s="381"/>
      <c r="AL29" s="374"/>
      <c r="AM29" s="374"/>
      <c r="AN29" s="374"/>
      <c r="AO29" s="374"/>
      <c r="AP29" s="374"/>
      <c r="AQ29" s="374"/>
      <c r="AR29" s="375"/>
    </row>
    <row r="30" spans="1:44" ht="29" customHeight="1">
      <c r="A30" s="3">
        <f>A28+1</f>
        <v>6</v>
      </c>
      <c r="E30" s="365">
        <f>E28+1</f>
        <v>6</v>
      </c>
      <c r="F30" s="367"/>
      <c r="G30" s="367"/>
      <c r="H30" s="367"/>
      <c r="I30" s="367"/>
      <c r="J30" s="367"/>
      <c r="K30" s="368"/>
      <c r="L30" s="368"/>
      <c r="M30" s="368"/>
      <c r="N30" s="369" t="s">
        <v>5</v>
      </c>
      <c r="O30" s="11" t="s">
        <v>3</v>
      </c>
      <c r="P30" s="371"/>
      <c r="Q30" s="372"/>
      <c r="R30" s="372"/>
      <c r="S30" s="372"/>
      <c r="T30" s="372"/>
      <c r="U30" s="373"/>
      <c r="V30" s="360"/>
      <c r="W30" s="360"/>
      <c r="X30" s="360"/>
      <c r="Y30" s="475"/>
      <c r="Z30" s="476"/>
      <c r="AA30" s="475"/>
      <c r="AB30" s="477"/>
      <c r="AC30" s="12"/>
      <c r="AD30" s="358"/>
      <c r="AE30" s="349"/>
      <c r="AF30" s="351"/>
      <c r="AG30" s="358"/>
      <c r="AH30" s="349"/>
      <c r="AI30" s="351"/>
      <c r="AJ30" s="311"/>
      <c r="AK30" s="358"/>
      <c r="AL30" s="349"/>
      <c r="AM30" s="349"/>
      <c r="AN30" s="349"/>
      <c r="AO30" s="349"/>
      <c r="AP30" s="349"/>
      <c r="AQ30" s="349"/>
      <c r="AR30" s="351"/>
    </row>
    <row r="31" spans="1:44" ht="29" customHeight="1" thickBot="1">
      <c r="E31" s="384"/>
      <c r="F31" s="376"/>
      <c r="G31" s="376"/>
      <c r="H31" s="376"/>
      <c r="I31" s="376"/>
      <c r="J31" s="376"/>
      <c r="K31" s="377"/>
      <c r="L31" s="377"/>
      <c r="M31" s="377"/>
      <c r="N31" s="385"/>
      <c r="O31" s="13" t="s">
        <v>4</v>
      </c>
      <c r="P31" s="378"/>
      <c r="Q31" s="379"/>
      <c r="R31" s="379"/>
      <c r="S31" s="379"/>
      <c r="T31" s="379"/>
      <c r="U31" s="380"/>
      <c r="V31" s="383"/>
      <c r="W31" s="383"/>
      <c r="X31" s="383"/>
      <c r="Y31" s="14"/>
      <c r="Z31" s="15" t="s">
        <v>16</v>
      </c>
      <c r="AA31" s="14"/>
      <c r="AB31" s="16" t="s">
        <v>17</v>
      </c>
      <c r="AC31" s="17" t="s">
        <v>17</v>
      </c>
      <c r="AD31" s="381"/>
      <c r="AE31" s="374"/>
      <c r="AF31" s="375"/>
      <c r="AG31" s="381"/>
      <c r="AH31" s="374"/>
      <c r="AI31" s="375"/>
      <c r="AJ31" s="382"/>
      <c r="AK31" s="381"/>
      <c r="AL31" s="374"/>
      <c r="AM31" s="374"/>
      <c r="AN31" s="374"/>
      <c r="AO31" s="374"/>
      <c r="AP31" s="374"/>
      <c r="AQ31" s="374"/>
      <c r="AR31" s="375"/>
    </row>
    <row r="32" spans="1:44" ht="29" customHeight="1">
      <c r="A32" s="3">
        <f>A30+1</f>
        <v>7</v>
      </c>
      <c r="E32" s="365">
        <f>E30+1</f>
        <v>7</v>
      </c>
      <c r="F32" s="367"/>
      <c r="G32" s="367"/>
      <c r="H32" s="367"/>
      <c r="I32" s="367"/>
      <c r="J32" s="367"/>
      <c r="K32" s="368"/>
      <c r="L32" s="368"/>
      <c r="M32" s="368"/>
      <c r="N32" s="369" t="s">
        <v>5</v>
      </c>
      <c r="O32" s="11" t="s">
        <v>3</v>
      </c>
      <c r="P32" s="371"/>
      <c r="Q32" s="372"/>
      <c r="R32" s="372"/>
      <c r="S32" s="372"/>
      <c r="T32" s="372"/>
      <c r="U32" s="373"/>
      <c r="V32" s="360"/>
      <c r="W32" s="360"/>
      <c r="X32" s="360"/>
      <c r="Y32" s="475"/>
      <c r="Z32" s="476"/>
      <c r="AA32" s="475"/>
      <c r="AB32" s="477"/>
      <c r="AC32" s="12"/>
      <c r="AD32" s="358"/>
      <c r="AE32" s="349"/>
      <c r="AF32" s="351"/>
      <c r="AG32" s="358"/>
      <c r="AH32" s="349"/>
      <c r="AI32" s="351"/>
      <c r="AJ32" s="311"/>
      <c r="AK32" s="358"/>
      <c r="AL32" s="349"/>
      <c r="AM32" s="349"/>
      <c r="AN32" s="349"/>
      <c r="AO32" s="349"/>
      <c r="AP32" s="349"/>
      <c r="AQ32" s="349"/>
      <c r="AR32" s="351"/>
    </row>
    <row r="33" spans="1:45" ht="29" customHeight="1" thickBot="1">
      <c r="E33" s="384"/>
      <c r="F33" s="376"/>
      <c r="G33" s="376"/>
      <c r="H33" s="376"/>
      <c r="I33" s="376"/>
      <c r="J33" s="376"/>
      <c r="K33" s="377"/>
      <c r="L33" s="377"/>
      <c r="M33" s="377"/>
      <c r="N33" s="385"/>
      <c r="O33" s="13" t="s">
        <v>4</v>
      </c>
      <c r="P33" s="378"/>
      <c r="Q33" s="379"/>
      <c r="R33" s="379"/>
      <c r="S33" s="379"/>
      <c r="T33" s="379"/>
      <c r="U33" s="380"/>
      <c r="V33" s="383"/>
      <c r="W33" s="383"/>
      <c r="X33" s="383"/>
      <c r="Y33" s="14"/>
      <c r="Z33" s="15" t="s">
        <v>16</v>
      </c>
      <c r="AA33" s="14"/>
      <c r="AB33" s="16" t="s">
        <v>17</v>
      </c>
      <c r="AC33" s="17" t="s">
        <v>17</v>
      </c>
      <c r="AD33" s="381"/>
      <c r="AE33" s="374"/>
      <c r="AF33" s="375"/>
      <c r="AG33" s="381"/>
      <c r="AH33" s="374"/>
      <c r="AI33" s="375"/>
      <c r="AJ33" s="382"/>
      <c r="AK33" s="381"/>
      <c r="AL33" s="374"/>
      <c r="AM33" s="374"/>
      <c r="AN33" s="374"/>
      <c r="AO33" s="374"/>
      <c r="AP33" s="374"/>
      <c r="AQ33" s="374"/>
      <c r="AR33" s="375"/>
    </row>
    <row r="34" spans="1:45" ht="29" customHeight="1">
      <c r="A34" s="3">
        <f>A32+1</f>
        <v>8</v>
      </c>
      <c r="E34" s="365">
        <f>E32+1</f>
        <v>8</v>
      </c>
      <c r="F34" s="367"/>
      <c r="G34" s="367"/>
      <c r="H34" s="367"/>
      <c r="I34" s="367"/>
      <c r="J34" s="367"/>
      <c r="K34" s="368"/>
      <c r="L34" s="368"/>
      <c r="M34" s="368"/>
      <c r="N34" s="369" t="s">
        <v>5</v>
      </c>
      <c r="O34" s="11" t="s">
        <v>3</v>
      </c>
      <c r="P34" s="371"/>
      <c r="Q34" s="372"/>
      <c r="R34" s="372"/>
      <c r="S34" s="372"/>
      <c r="T34" s="372"/>
      <c r="U34" s="373"/>
      <c r="V34" s="360"/>
      <c r="W34" s="360"/>
      <c r="X34" s="360"/>
      <c r="Y34" s="475"/>
      <c r="Z34" s="476"/>
      <c r="AA34" s="475"/>
      <c r="AB34" s="477"/>
      <c r="AC34" s="12"/>
      <c r="AD34" s="358"/>
      <c r="AE34" s="349"/>
      <c r="AF34" s="351"/>
      <c r="AG34" s="358"/>
      <c r="AH34" s="349"/>
      <c r="AI34" s="351"/>
      <c r="AJ34" s="311"/>
      <c r="AK34" s="358"/>
      <c r="AL34" s="349"/>
      <c r="AM34" s="349"/>
      <c r="AN34" s="349"/>
      <c r="AO34" s="349"/>
      <c r="AP34" s="349"/>
      <c r="AQ34" s="349"/>
      <c r="AR34" s="351"/>
    </row>
    <row r="35" spans="1:45" ht="29" customHeight="1" thickBot="1">
      <c r="E35" s="384"/>
      <c r="F35" s="376"/>
      <c r="G35" s="376"/>
      <c r="H35" s="376"/>
      <c r="I35" s="376"/>
      <c r="J35" s="376"/>
      <c r="K35" s="377"/>
      <c r="L35" s="377"/>
      <c r="M35" s="377"/>
      <c r="N35" s="385"/>
      <c r="O35" s="13" t="s">
        <v>4</v>
      </c>
      <c r="P35" s="378"/>
      <c r="Q35" s="379"/>
      <c r="R35" s="379"/>
      <c r="S35" s="379"/>
      <c r="T35" s="379"/>
      <c r="U35" s="380"/>
      <c r="V35" s="383"/>
      <c r="W35" s="383"/>
      <c r="X35" s="383"/>
      <c r="Y35" s="14"/>
      <c r="Z35" s="15" t="s">
        <v>16</v>
      </c>
      <c r="AA35" s="14"/>
      <c r="AB35" s="16" t="s">
        <v>17</v>
      </c>
      <c r="AC35" s="17" t="s">
        <v>17</v>
      </c>
      <c r="AD35" s="381"/>
      <c r="AE35" s="374"/>
      <c r="AF35" s="375"/>
      <c r="AG35" s="381"/>
      <c r="AH35" s="374"/>
      <c r="AI35" s="375"/>
      <c r="AJ35" s="382"/>
      <c r="AK35" s="381"/>
      <c r="AL35" s="374"/>
      <c r="AM35" s="374"/>
      <c r="AN35" s="374"/>
      <c r="AO35" s="374"/>
      <c r="AP35" s="374"/>
      <c r="AQ35" s="374"/>
      <c r="AR35" s="375"/>
    </row>
    <row r="36" spans="1:45" ht="29" customHeight="1">
      <c r="A36" s="3">
        <f>A34+1</f>
        <v>9</v>
      </c>
      <c r="E36" s="365">
        <f>E34+1</f>
        <v>9</v>
      </c>
      <c r="F36" s="367"/>
      <c r="G36" s="367"/>
      <c r="H36" s="367"/>
      <c r="I36" s="367"/>
      <c r="J36" s="367"/>
      <c r="K36" s="368"/>
      <c r="L36" s="368"/>
      <c r="M36" s="368"/>
      <c r="N36" s="369" t="s">
        <v>5</v>
      </c>
      <c r="O36" s="11" t="s">
        <v>3</v>
      </c>
      <c r="P36" s="371"/>
      <c r="Q36" s="372"/>
      <c r="R36" s="372"/>
      <c r="S36" s="372"/>
      <c r="T36" s="372"/>
      <c r="U36" s="373"/>
      <c r="V36" s="360"/>
      <c r="W36" s="360"/>
      <c r="X36" s="360"/>
      <c r="Y36" s="475"/>
      <c r="Z36" s="476"/>
      <c r="AA36" s="475"/>
      <c r="AB36" s="477"/>
      <c r="AC36" s="12"/>
      <c r="AD36" s="358"/>
      <c r="AE36" s="349"/>
      <c r="AF36" s="351"/>
      <c r="AG36" s="358"/>
      <c r="AH36" s="349"/>
      <c r="AI36" s="351"/>
      <c r="AJ36" s="311"/>
      <c r="AK36" s="358"/>
      <c r="AL36" s="349"/>
      <c r="AM36" s="349"/>
      <c r="AN36" s="349"/>
      <c r="AO36" s="349"/>
      <c r="AP36" s="349"/>
      <c r="AQ36" s="349"/>
      <c r="AR36" s="351"/>
    </row>
    <row r="37" spans="1:45" ht="29" customHeight="1" thickBot="1">
      <c r="E37" s="384"/>
      <c r="F37" s="376"/>
      <c r="G37" s="376"/>
      <c r="H37" s="376"/>
      <c r="I37" s="376"/>
      <c r="J37" s="376"/>
      <c r="K37" s="377"/>
      <c r="L37" s="377"/>
      <c r="M37" s="377"/>
      <c r="N37" s="385"/>
      <c r="O37" s="13" t="s">
        <v>4</v>
      </c>
      <c r="P37" s="378"/>
      <c r="Q37" s="379"/>
      <c r="R37" s="379"/>
      <c r="S37" s="379"/>
      <c r="T37" s="379"/>
      <c r="U37" s="380"/>
      <c r="V37" s="383"/>
      <c r="W37" s="383"/>
      <c r="X37" s="383"/>
      <c r="Y37" s="14"/>
      <c r="Z37" s="15" t="s">
        <v>16</v>
      </c>
      <c r="AA37" s="14"/>
      <c r="AB37" s="16" t="s">
        <v>17</v>
      </c>
      <c r="AC37" s="17" t="s">
        <v>17</v>
      </c>
      <c r="AD37" s="381"/>
      <c r="AE37" s="374"/>
      <c r="AF37" s="375"/>
      <c r="AG37" s="381"/>
      <c r="AH37" s="374"/>
      <c r="AI37" s="375"/>
      <c r="AJ37" s="382"/>
      <c r="AK37" s="381"/>
      <c r="AL37" s="374"/>
      <c r="AM37" s="374"/>
      <c r="AN37" s="374"/>
      <c r="AO37" s="374"/>
      <c r="AP37" s="374"/>
      <c r="AQ37" s="374"/>
      <c r="AR37" s="375"/>
    </row>
    <row r="38" spans="1:45" ht="29" customHeight="1">
      <c r="A38" s="3">
        <f>A36+1</f>
        <v>10</v>
      </c>
      <c r="E38" s="365">
        <f>E36+1</f>
        <v>10</v>
      </c>
      <c r="F38" s="367"/>
      <c r="G38" s="367"/>
      <c r="H38" s="367"/>
      <c r="I38" s="367"/>
      <c r="J38" s="367"/>
      <c r="K38" s="368"/>
      <c r="L38" s="368"/>
      <c r="M38" s="368"/>
      <c r="N38" s="369" t="s">
        <v>5</v>
      </c>
      <c r="O38" s="11" t="s">
        <v>3</v>
      </c>
      <c r="P38" s="371"/>
      <c r="Q38" s="372"/>
      <c r="R38" s="372"/>
      <c r="S38" s="372"/>
      <c r="T38" s="372"/>
      <c r="U38" s="373"/>
      <c r="V38" s="360"/>
      <c r="W38" s="360"/>
      <c r="X38" s="360"/>
      <c r="Y38" s="475"/>
      <c r="Z38" s="476"/>
      <c r="AA38" s="475"/>
      <c r="AB38" s="477"/>
      <c r="AC38" s="12"/>
      <c r="AD38" s="358"/>
      <c r="AE38" s="349"/>
      <c r="AF38" s="351"/>
      <c r="AG38" s="358"/>
      <c r="AH38" s="349"/>
      <c r="AI38" s="351"/>
      <c r="AJ38" s="311"/>
      <c r="AK38" s="358"/>
      <c r="AL38" s="349"/>
      <c r="AM38" s="349"/>
      <c r="AN38" s="349"/>
      <c r="AO38" s="349"/>
      <c r="AP38" s="349"/>
      <c r="AQ38" s="349"/>
      <c r="AR38" s="351"/>
    </row>
    <row r="39" spans="1:45" ht="29" customHeight="1" thickBot="1">
      <c r="E39" s="366"/>
      <c r="F39" s="353"/>
      <c r="G39" s="353"/>
      <c r="H39" s="353"/>
      <c r="I39" s="353"/>
      <c r="J39" s="353"/>
      <c r="K39" s="354"/>
      <c r="L39" s="354"/>
      <c r="M39" s="354"/>
      <c r="N39" s="370"/>
      <c r="O39" s="18" t="s">
        <v>4</v>
      </c>
      <c r="P39" s="355"/>
      <c r="Q39" s="356"/>
      <c r="R39" s="356"/>
      <c r="S39" s="356"/>
      <c r="T39" s="356"/>
      <c r="U39" s="357"/>
      <c r="V39" s="361"/>
      <c r="W39" s="361"/>
      <c r="X39" s="361"/>
      <c r="Y39" s="19"/>
      <c r="Z39" s="20" t="s">
        <v>16</v>
      </c>
      <c r="AA39" s="19"/>
      <c r="AB39" s="21" t="s">
        <v>17</v>
      </c>
      <c r="AC39" s="22" t="s">
        <v>17</v>
      </c>
      <c r="AD39" s="359"/>
      <c r="AE39" s="350"/>
      <c r="AF39" s="352"/>
      <c r="AG39" s="359"/>
      <c r="AH39" s="350"/>
      <c r="AI39" s="352"/>
      <c r="AJ39" s="291"/>
      <c r="AK39" s="359"/>
      <c r="AL39" s="350"/>
      <c r="AM39" s="350"/>
      <c r="AN39" s="350"/>
      <c r="AO39" s="350"/>
      <c r="AP39" s="350"/>
      <c r="AQ39" s="350"/>
      <c r="AR39" s="352"/>
    </row>
    <row r="40" spans="1:45" ht="30" customHeight="1" thickTop="1">
      <c r="E40" s="440" t="s">
        <v>40</v>
      </c>
      <c r="F40" s="440"/>
      <c r="G40" s="440"/>
      <c r="H40" s="440"/>
      <c r="I40" s="440"/>
      <c r="J40" s="440"/>
      <c r="K40" s="440"/>
      <c r="L40" s="440"/>
      <c r="M40" s="441" t="s">
        <v>39</v>
      </c>
      <c r="N40" s="441"/>
      <c r="O40" s="441"/>
      <c r="P40" s="441"/>
      <c r="Q40" s="441"/>
      <c r="R40" s="441"/>
      <c r="S40" s="441"/>
      <c r="T40" s="441"/>
      <c r="U40" s="441"/>
      <c r="V40" s="441"/>
      <c r="X40" s="347" t="s">
        <v>33</v>
      </c>
      <c r="Y40" s="348"/>
      <c r="Z40" s="348"/>
      <c r="AA40" s="348"/>
      <c r="AB40" s="24"/>
      <c r="AC40" s="23"/>
      <c r="AD40" s="24"/>
      <c r="AE40" s="25"/>
      <c r="AF40" s="23"/>
      <c r="AG40" s="24"/>
      <c r="AH40" s="25"/>
      <c r="AI40" s="23"/>
      <c r="AJ40" s="26"/>
      <c r="AK40" s="27">
        <v>9</v>
      </c>
      <c r="AL40" s="27">
        <v>9</v>
      </c>
      <c r="AM40" s="27">
        <v>9</v>
      </c>
      <c r="AN40" s="27">
        <v>9</v>
      </c>
      <c r="AO40" s="27">
        <v>9</v>
      </c>
      <c r="AP40" s="27">
        <v>9</v>
      </c>
      <c r="AQ40" s="27">
        <v>9</v>
      </c>
      <c r="AR40" s="28">
        <v>9</v>
      </c>
    </row>
    <row r="41" spans="1:45" ht="28" customHeight="1" thickBot="1">
      <c r="E41" s="440"/>
      <c r="F41" s="440"/>
      <c r="G41" s="440"/>
      <c r="H41" s="440"/>
      <c r="I41" s="440"/>
      <c r="J41" s="440"/>
      <c r="K41" s="440"/>
      <c r="L41" s="440"/>
      <c r="N41" s="434" t="s">
        <v>37</v>
      </c>
      <c r="O41" s="424"/>
      <c r="P41" s="29"/>
      <c r="Q41" s="30"/>
      <c r="R41" s="31"/>
      <c r="S41" s="30"/>
      <c r="T41" s="31"/>
      <c r="U41" s="30"/>
      <c r="X41" s="432" t="s">
        <v>34</v>
      </c>
      <c r="Y41" s="433"/>
      <c r="Z41" s="433"/>
      <c r="AA41" s="433"/>
      <c r="AB41" s="32"/>
      <c r="AC41" s="33"/>
      <c r="AD41" s="32"/>
      <c r="AE41" s="34"/>
      <c r="AF41" s="33"/>
      <c r="AG41" s="32"/>
      <c r="AH41" s="34"/>
      <c r="AI41" s="35"/>
      <c r="AJ41" s="36" t="s">
        <v>36</v>
      </c>
    </row>
    <row r="42" spans="1:45" ht="40" customHeight="1" thickTop="1" thickBot="1">
      <c r="N42" s="436" t="s">
        <v>38</v>
      </c>
      <c r="O42" s="424"/>
      <c r="P42" s="437" t="s">
        <v>44</v>
      </c>
      <c r="Q42" s="438"/>
      <c r="R42" s="439"/>
      <c r="S42" s="31"/>
      <c r="T42" s="37"/>
      <c r="U42" s="30"/>
      <c r="X42" s="434" t="s">
        <v>35</v>
      </c>
      <c r="Y42" s="435"/>
      <c r="Z42" s="435"/>
      <c r="AA42" s="435"/>
      <c r="AB42" s="31"/>
      <c r="AC42" s="30"/>
      <c r="AD42" s="31"/>
      <c r="AE42" s="37"/>
      <c r="AF42" s="30"/>
      <c r="AG42" s="31"/>
      <c r="AH42" s="37"/>
      <c r="AI42" s="38"/>
      <c r="AJ42" s="39"/>
      <c r="AK42" s="40"/>
      <c r="AL42" s="40"/>
      <c r="AM42" s="40"/>
      <c r="AN42" s="40"/>
      <c r="AO42" s="40"/>
      <c r="AP42" s="40"/>
      <c r="AQ42" s="40"/>
      <c r="AR42" s="40"/>
      <c r="AS42" s="41"/>
    </row>
    <row r="43" spans="1:45" ht="16" thickTop="1"/>
  </sheetData>
  <sheetProtection algorithmName="SHA-512" hashValue="h2c5u24UgaHv+oGQFp5JYzPRWOzMG5YKVw7UWCiVJyFMinb68d9yz4w3Bd2gzErdOgV8v+eW+EexvyZgzCC5XQ==" saltValue="PQudPriDiQov8hd1xgIANg==" spinCount="100000" sheet="1" objects="1" scenarios="1" selectLockedCells="1"/>
  <mergeCells count="313">
    <mergeCell ref="E40:L41"/>
    <mergeCell ref="M40:V40"/>
    <mergeCell ref="X40:AA40"/>
    <mergeCell ref="N41:O41"/>
    <mergeCell ref="X41:AA41"/>
    <mergeCell ref="N42:O42"/>
    <mergeCell ref="P42:R42"/>
    <mergeCell ref="X42:AA42"/>
    <mergeCell ref="AN38:AN39"/>
    <mergeCell ref="E38:E39"/>
    <mergeCell ref="AO38:AO39"/>
    <mergeCell ref="AP38:AP39"/>
    <mergeCell ref="AQ38:AQ39"/>
    <mergeCell ref="AR38:AR39"/>
    <mergeCell ref="F39:J39"/>
    <mergeCell ref="K39:M39"/>
    <mergeCell ref="P39:U39"/>
    <mergeCell ref="AH38:AH39"/>
    <mergeCell ref="AI38:AI39"/>
    <mergeCell ref="AJ38:AJ39"/>
    <mergeCell ref="AK38:AK39"/>
    <mergeCell ref="AL38:AL39"/>
    <mergeCell ref="AM38:AM39"/>
    <mergeCell ref="Y38:Z38"/>
    <mergeCell ref="AA38:AB38"/>
    <mergeCell ref="AD38:AD39"/>
    <mergeCell ref="AE38:AE39"/>
    <mergeCell ref="AF38:AF39"/>
    <mergeCell ref="AG38:AG39"/>
    <mergeCell ref="F38:J38"/>
    <mergeCell ref="K38:M38"/>
    <mergeCell ref="N38:N39"/>
    <mergeCell ref="P38:U38"/>
    <mergeCell ref="V38:X39"/>
    <mergeCell ref="AQ36:AQ37"/>
    <mergeCell ref="AR36:AR37"/>
    <mergeCell ref="F37:J37"/>
    <mergeCell ref="K37:M37"/>
    <mergeCell ref="P37:U37"/>
    <mergeCell ref="AH36:AH37"/>
    <mergeCell ref="AI36:AI37"/>
    <mergeCell ref="AJ36:AJ37"/>
    <mergeCell ref="AK36:AK37"/>
    <mergeCell ref="AL36:AL37"/>
    <mergeCell ref="AM36:AM37"/>
    <mergeCell ref="Y36:Z36"/>
    <mergeCell ref="AA36:AB36"/>
    <mergeCell ref="AD36:AD37"/>
    <mergeCell ref="AE36:AE37"/>
    <mergeCell ref="AF36:AF37"/>
    <mergeCell ref="AG36:AG37"/>
    <mergeCell ref="E36:E37"/>
    <mergeCell ref="F36:J36"/>
    <mergeCell ref="K36:M36"/>
    <mergeCell ref="N36:N37"/>
    <mergeCell ref="P36:U36"/>
    <mergeCell ref="V36:X37"/>
    <mergeCell ref="AN34:AN35"/>
    <mergeCell ref="AO34:AO35"/>
    <mergeCell ref="AP34:AP35"/>
    <mergeCell ref="E34:E35"/>
    <mergeCell ref="AN36:AN37"/>
    <mergeCell ref="AO36:AO37"/>
    <mergeCell ref="AP36:AP37"/>
    <mergeCell ref="AQ34:AQ35"/>
    <mergeCell ref="AR34:AR35"/>
    <mergeCell ref="F35:J35"/>
    <mergeCell ref="K35:M35"/>
    <mergeCell ref="P35:U35"/>
    <mergeCell ref="AH34:AH35"/>
    <mergeCell ref="AI34:AI35"/>
    <mergeCell ref="AJ34:AJ35"/>
    <mergeCell ref="AK34:AK35"/>
    <mergeCell ref="AL34:AL35"/>
    <mergeCell ref="AM34:AM35"/>
    <mergeCell ref="Y34:Z34"/>
    <mergeCell ref="AA34:AB34"/>
    <mergeCell ref="AD34:AD35"/>
    <mergeCell ref="AE34:AE35"/>
    <mergeCell ref="AF34:AF35"/>
    <mergeCell ref="AG34:AG35"/>
    <mergeCell ref="F34:J34"/>
    <mergeCell ref="K34:M34"/>
    <mergeCell ref="N34:N35"/>
    <mergeCell ref="P34:U34"/>
    <mergeCell ref="V34:X35"/>
    <mergeCell ref="AQ32:AQ33"/>
    <mergeCell ref="AR32:AR33"/>
    <mergeCell ref="F33:J33"/>
    <mergeCell ref="K33:M33"/>
    <mergeCell ref="P33:U33"/>
    <mergeCell ref="AH32:AH33"/>
    <mergeCell ref="AI32:AI33"/>
    <mergeCell ref="AJ32:AJ33"/>
    <mergeCell ref="AK32:AK33"/>
    <mergeCell ref="AL32:AL33"/>
    <mergeCell ref="AM32:AM33"/>
    <mergeCell ref="Y32:Z32"/>
    <mergeCell ref="AA32:AB32"/>
    <mergeCell ref="AD32:AD33"/>
    <mergeCell ref="AE32:AE33"/>
    <mergeCell ref="AF32:AF33"/>
    <mergeCell ref="AG32:AG33"/>
    <mergeCell ref="E32:E33"/>
    <mergeCell ref="F32:J32"/>
    <mergeCell ref="K32:M32"/>
    <mergeCell ref="N32:N33"/>
    <mergeCell ref="P32:U32"/>
    <mergeCell ref="V32:X33"/>
    <mergeCell ref="AN30:AN31"/>
    <mergeCell ref="AO30:AO31"/>
    <mergeCell ref="AP30:AP31"/>
    <mergeCell ref="E30:E31"/>
    <mergeCell ref="AN32:AN33"/>
    <mergeCell ref="AO32:AO33"/>
    <mergeCell ref="AP32:AP33"/>
    <mergeCell ref="AQ30:AQ31"/>
    <mergeCell ref="AR30:AR31"/>
    <mergeCell ref="F31:J31"/>
    <mergeCell ref="K31:M31"/>
    <mergeCell ref="P31:U31"/>
    <mergeCell ref="AH30:AH31"/>
    <mergeCell ref="AI30:AI31"/>
    <mergeCell ref="AJ30:AJ31"/>
    <mergeCell ref="AK30:AK31"/>
    <mergeCell ref="AL30:AL31"/>
    <mergeCell ref="AM30:AM31"/>
    <mergeCell ref="Y30:Z30"/>
    <mergeCell ref="AA30:AB30"/>
    <mergeCell ref="AD30:AD31"/>
    <mergeCell ref="AE30:AE31"/>
    <mergeCell ref="AF30:AF31"/>
    <mergeCell ref="AG30:AG31"/>
    <mergeCell ref="F30:J30"/>
    <mergeCell ref="K30:M30"/>
    <mergeCell ref="N30:N31"/>
    <mergeCell ref="P30:U30"/>
    <mergeCell ref="V30:X31"/>
    <mergeCell ref="AQ28:AQ29"/>
    <mergeCell ref="AR28:AR29"/>
    <mergeCell ref="F29:J29"/>
    <mergeCell ref="K29:M29"/>
    <mergeCell ref="P29:U29"/>
    <mergeCell ref="AH28:AH29"/>
    <mergeCell ref="AI28:AI29"/>
    <mergeCell ref="AJ28:AJ29"/>
    <mergeCell ref="AK28:AK29"/>
    <mergeCell ref="AL28:AL29"/>
    <mergeCell ref="AM28:AM29"/>
    <mergeCell ref="Y28:Z28"/>
    <mergeCell ref="AA28:AB28"/>
    <mergeCell ref="AD28:AD29"/>
    <mergeCell ref="AE28:AE29"/>
    <mergeCell ref="AF28:AF29"/>
    <mergeCell ref="AG28:AG29"/>
    <mergeCell ref="E28:E29"/>
    <mergeCell ref="F28:J28"/>
    <mergeCell ref="K28:M28"/>
    <mergeCell ref="N28:N29"/>
    <mergeCell ref="P28:U28"/>
    <mergeCell ref="V28:X29"/>
    <mergeCell ref="AN26:AN27"/>
    <mergeCell ref="AO26:AO27"/>
    <mergeCell ref="AP26:AP27"/>
    <mergeCell ref="E26:E27"/>
    <mergeCell ref="AN28:AN29"/>
    <mergeCell ref="AO28:AO29"/>
    <mergeCell ref="AP28:AP29"/>
    <mergeCell ref="AQ26:AQ27"/>
    <mergeCell ref="AR26:AR27"/>
    <mergeCell ref="F27:J27"/>
    <mergeCell ref="K27:M27"/>
    <mergeCell ref="P27:U27"/>
    <mergeCell ref="AH26:AH27"/>
    <mergeCell ref="AI26:AI27"/>
    <mergeCell ref="AJ26:AJ27"/>
    <mergeCell ref="AK26:AK27"/>
    <mergeCell ref="AL26:AL27"/>
    <mergeCell ref="AM26:AM27"/>
    <mergeCell ref="Y26:Z26"/>
    <mergeCell ref="AA26:AB26"/>
    <mergeCell ref="AD26:AD27"/>
    <mergeCell ref="AE26:AE27"/>
    <mergeCell ref="AF26:AF27"/>
    <mergeCell ref="AG26:AG27"/>
    <mergeCell ref="F26:J26"/>
    <mergeCell ref="K26:M26"/>
    <mergeCell ref="N26:N27"/>
    <mergeCell ref="P26:U26"/>
    <mergeCell ref="V26:X27"/>
    <mergeCell ref="AQ24:AQ25"/>
    <mergeCell ref="AR24:AR25"/>
    <mergeCell ref="F25:J25"/>
    <mergeCell ref="K25:M25"/>
    <mergeCell ref="P25:U25"/>
    <mergeCell ref="AH24:AH25"/>
    <mergeCell ref="AI24:AI25"/>
    <mergeCell ref="AJ24:AJ25"/>
    <mergeCell ref="AK24:AK25"/>
    <mergeCell ref="AL24:AL25"/>
    <mergeCell ref="AM24:AM25"/>
    <mergeCell ref="Y24:Z24"/>
    <mergeCell ref="AA24:AB24"/>
    <mergeCell ref="AD24:AD25"/>
    <mergeCell ref="AE24:AE25"/>
    <mergeCell ref="AF24:AF25"/>
    <mergeCell ref="AG24:AG25"/>
    <mergeCell ref="E24:E25"/>
    <mergeCell ref="F24:J24"/>
    <mergeCell ref="K24:M24"/>
    <mergeCell ref="N24:N25"/>
    <mergeCell ref="P24:U24"/>
    <mergeCell ref="V24:X25"/>
    <mergeCell ref="AN22:AN23"/>
    <mergeCell ref="AO22:AO23"/>
    <mergeCell ref="AP22:AP23"/>
    <mergeCell ref="E22:E23"/>
    <mergeCell ref="AN24:AN25"/>
    <mergeCell ref="AO24:AO25"/>
    <mergeCell ref="AP24:AP25"/>
    <mergeCell ref="AQ22:AQ23"/>
    <mergeCell ref="AR22:AR23"/>
    <mergeCell ref="F23:J23"/>
    <mergeCell ref="K23:M23"/>
    <mergeCell ref="P23:U23"/>
    <mergeCell ref="AH22:AH23"/>
    <mergeCell ref="AI22:AI23"/>
    <mergeCell ref="AJ22:AJ23"/>
    <mergeCell ref="AK22:AK23"/>
    <mergeCell ref="AL22:AL23"/>
    <mergeCell ref="AM22:AM23"/>
    <mergeCell ref="Y22:Z22"/>
    <mergeCell ref="AA22:AB22"/>
    <mergeCell ref="AD22:AD23"/>
    <mergeCell ref="AE22:AE23"/>
    <mergeCell ref="AF22:AF23"/>
    <mergeCell ref="AG22:AG23"/>
    <mergeCell ref="F22:J22"/>
    <mergeCell ref="K22:M22"/>
    <mergeCell ref="N22:N23"/>
    <mergeCell ref="P22:U22"/>
    <mergeCell ref="V22:X23"/>
    <mergeCell ref="AN20:AN21"/>
    <mergeCell ref="AO20:AO21"/>
    <mergeCell ref="AP20:AP21"/>
    <mergeCell ref="AQ20:AQ21"/>
    <mergeCell ref="AR20:AR21"/>
    <mergeCell ref="F21:J21"/>
    <mergeCell ref="K21:M21"/>
    <mergeCell ref="P21:U21"/>
    <mergeCell ref="AH20:AH21"/>
    <mergeCell ref="AI20:AI21"/>
    <mergeCell ref="AJ20:AJ21"/>
    <mergeCell ref="AK20:AK21"/>
    <mergeCell ref="AL20:AL21"/>
    <mergeCell ref="AM20:AM21"/>
    <mergeCell ref="Y20:Z20"/>
    <mergeCell ref="AA20:AB20"/>
    <mergeCell ref="AD20:AD21"/>
    <mergeCell ref="AE20:AE21"/>
    <mergeCell ref="AF20:AF21"/>
    <mergeCell ref="AG20:AG21"/>
    <mergeCell ref="E20:E21"/>
    <mergeCell ref="F20:J20"/>
    <mergeCell ref="K20:M20"/>
    <mergeCell ref="N20:N21"/>
    <mergeCell ref="P20:U20"/>
    <mergeCell ref="V20:X21"/>
    <mergeCell ref="AA18:AB18"/>
    <mergeCell ref="AD18:AI18"/>
    <mergeCell ref="AJ18:AJ19"/>
    <mergeCell ref="H15:I16"/>
    <mergeCell ref="E13:F16"/>
    <mergeCell ref="G13:G14"/>
    <mergeCell ref="H13:I14"/>
    <mergeCell ref="J13:J16"/>
    <mergeCell ref="K13:K16"/>
    <mergeCell ref="L13:L16"/>
    <mergeCell ref="AK18:AR19"/>
    <mergeCell ref="V19:X19"/>
    <mergeCell ref="Y19:Z19"/>
    <mergeCell ref="AA19:AB19"/>
    <mergeCell ref="AD19:AI19"/>
    <mergeCell ref="E18:J19"/>
    <mergeCell ref="K18:M19"/>
    <mergeCell ref="N18:O19"/>
    <mergeCell ref="P18:U19"/>
    <mergeCell ref="V18:X18"/>
    <mergeCell ref="Y18:Z18"/>
    <mergeCell ref="E8:F8"/>
    <mergeCell ref="H8:H9"/>
    <mergeCell ref="I8:K9"/>
    <mergeCell ref="L8:W9"/>
    <mergeCell ref="AC10:AC11"/>
    <mergeCell ref="AD10:AH11"/>
    <mergeCell ref="AI10:AI13"/>
    <mergeCell ref="AJ10:AR16"/>
    <mergeCell ref="W12:Y13"/>
    <mergeCell ref="Z12:AB13"/>
    <mergeCell ref="AC12:AC13"/>
    <mergeCell ref="AD12:AH16"/>
    <mergeCell ref="E10:F12"/>
    <mergeCell ref="G10:K12"/>
    <mergeCell ref="L10:L12"/>
    <mergeCell ref="M10:V12"/>
    <mergeCell ref="W10:Y11"/>
    <mergeCell ref="Z10:AB11"/>
    <mergeCell ref="M13:V16"/>
    <mergeCell ref="W14:Y16"/>
    <mergeCell ref="Z14:AB16"/>
    <mergeCell ref="AC14:AC16"/>
    <mergeCell ref="AI14:AI16"/>
    <mergeCell ref="G15:G16"/>
  </mergeCells>
  <phoneticPr fontId="6"/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64"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BB75C-6CB7-BC46-B5A5-C6C6711E5C97}">
  <dimension ref="A1:P23"/>
  <sheetViews>
    <sheetView zoomScaleNormal="200" workbookViewId="0">
      <selection activeCell="M3" sqref="M3"/>
    </sheetView>
  </sheetViews>
  <sheetFormatPr baseColWidth="10" defaultRowHeight="15"/>
  <cols>
    <col min="3" max="3" width="16.1640625" bestFit="1" customWidth="1"/>
    <col min="4" max="4" width="16.33203125" bestFit="1" customWidth="1"/>
    <col min="5" max="6" width="16.1640625" bestFit="1" customWidth="1"/>
    <col min="8" max="8" width="58.83203125" bestFit="1" customWidth="1"/>
    <col min="12" max="12" width="4" bestFit="1" customWidth="1"/>
    <col min="13" max="13" width="61" bestFit="1" customWidth="1"/>
    <col min="14" max="14" width="45.1640625" customWidth="1"/>
    <col min="15" max="15" width="12" bestFit="1" customWidth="1"/>
    <col min="16" max="16" width="10" bestFit="1" customWidth="1"/>
    <col min="17" max="17" width="4" bestFit="1" customWidth="1"/>
  </cols>
  <sheetData>
    <row r="1" spans="3:16">
      <c r="C1" t="s">
        <v>84</v>
      </c>
      <c r="D1" t="s">
        <v>82</v>
      </c>
      <c r="E1" t="s">
        <v>108</v>
      </c>
      <c r="F1" t="s">
        <v>111</v>
      </c>
      <c r="G1" t="s">
        <v>112</v>
      </c>
      <c r="H1" t="s">
        <v>80</v>
      </c>
      <c r="I1" t="s">
        <v>208</v>
      </c>
      <c r="M1" t="s">
        <v>79</v>
      </c>
    </row>
    <row r="2" spans="3:16">
      <c r="C2" t="s">
        <v>96</v>
      </c>
      <c r="D2" t="s">
        <v>96</v>
      </c>
      <c r="E2" t="s">
        <v>96</v>
      </c>
      <c r="F2" t="s">
        <v>96</v>
      </c>
      <c r="G2" t="s">
        <v>96</v>
      </c>
      <c r="H2" t="s">
        <v>96</v>
      </c>
      <c r="I2" t="s">
        <v>96</v>
      </c>
      <c r="M2" t="s">
        <v>81</v>
      </c>
      <c r="N2" t="s">
        <v>81</v>
      </c>
      <c r="P2" t="s">
        <v>78</v>
      </c>
    </row>
    <row r="3" spans="3:16" ht="15" customHeight="1">
      <c r="C3" t="s">
        <v>191</v>
      </c>
      <c r="D3" t="s">
        <v>94</v>
      </c>
      <c r="E3" t="s">
        <v>109</v>
      </c>
      <c r="F3" t="s">
        <v>109</v>
      </c>
      <c r="G3" t="s">
        <v>113</v>
      </c>
      <c r="H3" t="s">
        <v>136</v>
      </c>
      <c r="I3" t="s">
        <v>137</v>
      </c>
      <c r="L3" t="s">
        <v>73</v>
      </c>
      <c r="M3" t="str">
        <f>L8&amp;"　"&amp;M8</f>
        <v>Ⅰ　祝い唄と踊り唄による幻想曲</v>
      </c>
      <c r="N3" t="s">
        <v>217</v>
      </c>
      <c r="O3" t="s">
        <v>221</v>
      </c>
      <c r="P3">
        <v>4</v>
      </c>
    </row>
    <row r="4" spans="3:16">
      <c r="C4" t="s">
        <v>97</v>
      </c>
      <c r="D4" t="s">
        <v>95</v>
      </c>
      <c r="E4" t="s">
        <v>110</v>
      </c>
      <c r="F4" t="s">
        <v>110</v>
      </c>
      <c r="G4" t="s">
        <v>114</v>
      </c>
      <c r="H4" t="s">
        <v>196</v>
      </c>
      <c r="I4" t="s">
        <v>138</v>
      </c>
      <c r="L4" t="s">
        <v>74</v>
      </c>
      <c r="M4" t="str">
        <f>L9&amp;"　"&amp;M9</f>
        <v>Ⅱ　ステップ、スキップ、ノンストップ（順次進行によるカプリッチョ）</v>
      </c>
      <c r="N4" t="s">
        <v>218</v>
      </c>
      <c r="O4" t="s">
        <v>222</v>
      </c>
      <c r="P4">
        <v>4</v>
      </c>
    </row>
    <row r="5" spans="3:16">
      <c r="H5" t="s">
        <v>197</v>
      </c>
      <c r="L5" t="s">
        <v>75</v>
      </c>
      <c r="M5" t="str">
        <f>L10&amp;"　"&amp;M10</f>
        <v>Ⅲ　マーチ「メモリーズ・リフレイン」</v>
      </c>
      <c r="N5" t="s">
        <v>219</v>
      </c>
      <c r="O5" t="s">
        <v>223</v>
      </c>
      <c r="P5">
        <v>4</v>
      </c>
    </row>
    <row r="6" spans="3:16">
      <c r="H6" t="s">
        <v>198</v>
      </c>
      <c r="L6" t="s">
        <v>76</v>
      </c>
      <c r="M6" t="str">
        <f>L11&amp;"　"&amp;M11</f>
        <v>Ⅳ　Rhapsody ～ Eclipse</v>
      </c>
      <c r="N6" t="s">
        <v>220</v>
      </c>
      <c r="O6" t="s">
        <v>224</v>
      </c>
      <c r="P6">
        <v>4</v>
      </c>
    </row>
    <row r="7" spans="3:16">
      <c r="H7" t="s">
        <v>199</v>
      </c>
    </row>
    <row r="8" spans="3:16">
      <c r="L8" t="s">
        <v>73</v>
      </c>
      <c r="M8" t="s">
        <v>217</v>
      </c>
    </row>
    <row r="9" spans="3:16">
      <c r="L9" t="s">
        <v>74</v>
      </c>
      <c r="M9" t="s">
        <v>218</v>
      </c>
    </row>
    <row r="10" spans="3:16">
      <c r="L10" t="s">
        <v>75</v>
      </c>
      <c r="M10" t="s">
        <v>219</v>
      </c>
    </row>
    <row r="11" spans="3:16">
      <c r="L11" t="s">
        <v>76</v>
      </c>
      <c r="M11" t="s">
        <v>220</v>
      </c>
    </row>
    <row r="19" spans="1:5">
      <c r="A19" t="s">
        <v>49</v>
      </c>
      <c r="C19" s="48">
        <v>45829</v>
      </c>
    </row>
    <row r="20" spans="1:5">
      <c r="A20" t="s">
        <v>45</v>
      </c>
      <c r="B20" t="s">
        <v>207</v>
      </c>
    </row>
    <row r="21" spans="1:5">
      <c r="A21" t="s">
        <v>50</v>
      </c>
      <c r="B21" t="s">
        <v>225</v>
      </c>
    </row>
    <row r="22" spans="1:5">
      <c r="A22" t="s">
        <v>46</v>
      </c>
      <c r="B22" t="s">
        <v>48</v>
      </c>
      <c r="C22" s="48">
        <v>45868</v>
      </c>
    </row>
    <row r="23" spans="1:5">
      <c r="B23" t="s">
        <v>47</v>
      </c>
      <c r="C23" s="48">
        <v>45869</v>
      </c>
      <c r="D23">
        <f>C23-C22+1</f>
        <v>2</v>
      </c>
      <c r="E23" t="s">
        <v>53</v>
      </c>
    </row>
  </sheetData>
  <phoneticPr fontId="6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コンクール参加申込書</vt:lpstr>
      <vt:lpstr>団体情報</vt:lpstr>
      <vt:lpstr>演奏情報</vt:lpstr>
      <vt:lpstr>入場券情報</vt:lpstr>
      <vt:lpstr>印刷(参加申込書)</vt:lpstr>
      <vt:lpstr>印刷(演奏利用明細書)</vt:lpstr>
      <vt:lpstr>印刷(アナウンス原稿)</vt:lpstr>
      <vt:lpstr>手書き用(演奏利用明細書)</vt:lpstr>
      <vt:lpstr>基本情報</vt:lpstr>
      <vt:lpstr>プログラム原稿</vt:lpstr>
      <vt:lpstr>'印刷(アナウンス原稿)'!Print_Area</vt:lpstr>
      <vt:lpstr>'印刷(演奏利用明細書)'!Print_Area</vt:lpstr>
      <vt:lpstr>'印刷(参加申込書)'!Print_Area</vt:lpstr>
      <vt:lpstr>'手書き用(演奏利用明細書)'!Print_Area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柏村 新一</dc:creator>
  <cp:keywords/>
  <dc:description/>
  <cp:lastModifiedBy>Shinichi Kashiwamura</cp:lastModifiedBy>
  <cp:lastPrinted>2025-05-22T01:40:44Z</cp:lastPrinted>
  <dcterms:created xsi:type="dcterms:W3CDTF">2023-04-21T07:27:57Z</dcterms:created>
  <dcterms:modified xsi:type="dcterms:W3CDTF">2025-05-24T22:55:09Z</dcterms:modified>
  <cp:category/>
</cp:coreProperties>
</file>